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256" windowHeight="12588"/>
  </bookViews>
  <sheets>
    <sheet name="Форма целиком" sheetId="1" r:id="rId1"/>
  </sheets>
  <definedNames>
    <definedName name="_ftn1" localSheetId="0">'Форма целиком'!$A$342</definedName>
    <definedName name="_ftn2" localSheetId="0">'Форма целиком'!$A$343</definedName>
    <definedName name="_ftn3" localSheetId="0">'Форма целиком'!#REF!</definedName>
    <definedName name="_ftnref1" localSheetId="0">'Форма целиком'!$B$40</definedName>
    <definedName name="_ftnref2" localSheetId="0">'Форма целиком'!$B$42</definedName>
    <definedName name="_ftnref3" localSheetId="0">'Форма целиком'!$C$42</definedName>
    <definedName name="_Ref346553369" localSheetId="0">'Форма целиком'!#REF!</definedName>
  </definedNames>
  <calcPr calcId="145621"/>
</workbook>
</file>

<file path=xl/calcChain.xml><?xml version="1.0" encoding="utf-8"?>
<calcChain xmlns="http://schemas.openxmlformats.org/spreadsheetml/2006/main">
  <c r="H327" i="1" l="1"/>
  <c r="G327" i="1"/>
  <c r="F327" i="1"/>
  <c r="E327" i="1"/>
  <c r="D327" i="1"/>
  <c r="H322" i="1"/>
  <c r="G322" i="1"/>
  <c r="F322" i="1"/>
  <c r="E322" i="1"/>
  <c r="D322" i="1"/>
  <c r="H293" i="1"/>
  <c r="G293" i="1"/>
  <c r="F293" i="1"/>
  <c r="E293" i="1"/>
  <c r="D293" i="1"/>
  <c r="H273" i="1"/>
  <c r="G273" i="1"/>
  <c r="F273" i="1"/>
  <c r="E273" i="1"/>
  <c r="D273" i="1"/>
  <c r="H268" i="1"/>
  <c r="G268" i="1"/>
  <c r="F268" i="1"/>
  <c r="E268" i="1"/>
  <c r="H241" i="1"/>
  <c r="G241" i="1"/>
  <c r="F241" i="1"/>
  <c r="E241" i="1"/>
  <c r="D241" i="1"/>
  <c r="D236" i="1"/>
  <c r="D238" i="1" s="1"/>
  <c r="E210" i="1"/>
  <c r="F210" i="1" s="1"/>
  <c r="G210" i="1" s="1"/>
  <c r="H210" i="1" s="1"/>
  <c r="H201" i="1"/>
  <c r="G201" i="1"/>
  <c r="F201" i="1"/>
  <c r="E201" i="1"/>
  <c r="D201" i="1"/>
  <c r="E149" i="1"/>
  <c r="F149" i="1" s="1"/>
  <c r="G149" i="1" s="1"/>
  <c r="H149" i="1" s="1"/>
  <c r="E147" i="1"/>
  <c r="F147" i="1" s="1"/>
  <c r="G147" i="1" s="1"/>
  <c r="H147" i="1" s="1"/>
  <c r="E145" i="1"/>
  <c r="E142" i="1" s="1"/>
  <c r="D142" i="1"/>
  <c r="E143" i="1" s="1"/>
  <c r="E140" i="1"/>
  <c r="F140" i="1" s="1"/>
  <c r="G140" i="1" s="1"/>
  <c r="H140" i="1" s="1"/>
  <c r="E138" i="1"/>
  <c r="F138" i="1" s="1"/>
  <c r="G138" i="1" s="1"/>
  <c r="H138" i="1" s="1"/>
  <c r="D133" i="1"/>
  <c r="D130" i="1" s="1"/>
  <c r="E123" i="1"/>
  <c r="F123" i="1" s="1"/>
  <c r="G123" i="1" s="1"/>
  <c r="H123" i="1" s="1"/>
  <c r="E120" i="1"/>
  <c r="F120" i="1" s="1"/>
  <c r="G120" i="1" s="1"/>
  <c r="H120" i="1" s="1"/>
  <c r="E117" i="1"/>
  <c r="F117" i="1" s="1"/>
  <c r="G117" i="1" s="1"/>
  <c r="H117" i="1" s="1"/>
  <c r="E114" i="1"/>
  <c r="F114" i="1" s="1"/>
  <c r="G114" i="1" s="1"/>
  <c r="H114" i="1" s="1"/>
  <c r="E111" i="1"/>
  <c r="F111" i="1" s="1"/>
  <c r="G111" i="1" s="1"/>
  <c r="H111" i="1" s="1"/>
  <c r="E108" i="1"/>
  <c r="F108" i="1" s="1"/>
  <c r="G108" i="1" s="1"/>
  <c r="H108" i="1" s="1"/>
  <c r="E105" i="1"/>
  <c r="F105" i="1" s="1"/>
  <c r="G105" i="1" s="1"/>
  <c r="H105" i="1" s="1"/>
  <c r="E102" i="1"/>
  <c r="F102" i="1" s="1"/>
  <c r="G102" i="1" s="1"/>
  <c r="H102" i="1" s="1"/>
  <c r="E99" i="1"/>
  <c r="F99" i="1" s="1"/>
  <c r="G99" i="1" s="1"/>
  <c r="H99" i="1" s="1"/>
  <c r="E96" i="1"/>
  <c r="F96" i="1" s="1"/>
  <c r="G96" i="1" s="1"/>
  <c r="H96" i="1" s="1"/>
  <c r="E93" i="1"/>
  <c r="F93" i="1" s="1"/>
  <c r="G93" i="1" s="1"/>
  <c r="H93" i="1" s="1"/>
  <c r="E90" i="1"/>
  <c r="F90" i="1" s="1"/>
  <c r="G90" i="1" s="1"/>
  <c r="H90" i="1" s="1"/>
  <c r="E87" i="1"/>
  <c r="F87" i="1" s="1"/>
  <c r="G87" i="1" s="1"/>
  <c r="H87" i="1" s="1"/>
  <c r="E81" i="1"/>
  <c r="F81" i="1" s="1"/>
  <c r="G81" i="1" s="1"/>
  <c r="H81" i="1" s="1"/>
  <c r="E78" i="1"/>
  <c r="F78" i="1" s="1"/>
  <c r="G78" i="1" s="1"/>
  <c r="H78" i="1" s="1"/>
  <c r="E75" i="1"/>
  <c r="F75" i="1" s="1"/>
  <c r="G75" i="1" s="1"/>
  <c r="H75" i="1" s="1"/>
  <c r="E72" i="1"/>
  <c r="F72" i="1" s="1"/>
  <c r="G72" i="1" s="1"/>
  <c r="H72" i="1" s="1"/>
  <c r="E69" i="1"/>
  <c r="F69" i="1" s="1"/>
  <c r="G69" i="1" s="1"/>
  <c r="H69" i="1" s="1"/>
  <c r="E63" i="1"/>
  <c r="F63" i="1" s="1"/>
  <c r="G63" i="1" s="1"/>
  <c r="H63" i="1" s="1"/>
  <c r="E60" i="1"/>
  <c r="F60" i="1" s="1"/>
  <c r="G60" i="1" s="1"/>
  <c r="H60" i="1" s="1"/>
  <c r="E57" i="1"/>
  <c r="F57" i="1" s="1"/>
  <c r="G57" i="1" s="1"/>
  <c r="H57" i="1" s="1"/>
  <c r="E54" i="1"/>
  <c r="F54" i="1" s="1"/>
  <c r="G54" i="1" s="1"/>
  <c r="H54" i="1" s="1"/>
  <c r="E51" i="1"/>
  <c r="F51" i="1" s="1"/>
  <c r="G51" i="1" s="1"/>
  <c r="H51" i="1" s="1"/>
  <c r="E48" i="1"/>
  <c r="D44" i="1"/>
  <c r="E45" i="1" s="1"/>
  <c r="E39" i="1" s="1"/>
  <c r="E41" i="1"/>
  <c r="F41" i="1" s="1"/>
  <c r="H33" i="1"/>
  <c r="G33" i="1"/>
  <c r="F33" i="1"/>
  <c r="E33" i="1"/>
  <c r="D10" i="1"/>
  <c r="H9" i="1"/>
  <c r="G9" i="1"/>
  <c r="F9" i="1"/>
  <c r="E9" i="1"/>
  <c r="G304" i="1" l="1"/>
  <c r="E246" i="1"/>
  <c r="D304" i="1"/>
  <c r="F304" i="1"/>
  <c r="H304" i="1"/>
  <c r="D246" i="1"/>
  <c r="E304" i="1"/>
  <c r="D12" i="1"/>
  <c r="E10" i="1"/>
  <c r="E11" i="1" s="1"/>
  <c r="F6" i="1"/>
  <c r="E12" i="1" s="1"/>
  <c r="F48" i="1"/>
  <c r="E44" i="1"/>
  <c r="E7" i="1"/>
  <c r="G41" i="1"/>
  <c r="F145" i="1"/>
  <c r="F143" i="1"/>
  <c r="E130" i="1"/>
  <c r="E131" i="1"/>
  <c r="F131" i="1" l="1"/>
  <c r="F246" i="1"/>
  <c r="H41" i="1"/>
  <c r="F44" i="1"/>
  <c r="G45" i="1" s="1"/>
  <c r="G48" i="1"/>
  <c r="D331" i="1"/>
  <c r="D332" i="1"/>
  <c r="G145" i="1"/>
  <c r="F142" i="1"/>
  <c r="G143" i="1" s="1"/>
  <c r="E331" i="1"/>
  <c r="E19" i="1"/>
  <c r="E332" i="1"/>
  <c r="E17" i="1"/>
  <c r="E16" i="1"/>
  <c r="E38" i="1"/>
  <c r="E40" i="1" s="1"/>
  <c r="E46" i="1"/>
  <c r="F7" i="1"/>
  <c r="G6" i="1"/>
  <c r="F10" i="1"/>
  <c r="F11" i="1" s="1"/>
  <c r="F45" i="1"/>
  <c r="F39" i="1" l="1"/>
  <c r="F130" i="1"/>
  <c r="G131" i="1" s="1"/>
  <c r="E18" i="1"/>
  <c r="H48" i="1"/>
  <c r="H44" i="1" s="1"/>
  <c r="H38" i="1" s="1"/>
  <c r="G44" i="1"/>
  <c r="G142" i="1"/>
  <c r="H143" i="1" s="1"/>
  <c r="H145" i="1"/>
  <c r="H142" i="1" s="1"/>
  <c r="H130" i="1" s="1"/>
  <c r="H6" i="1"/>
  <c r="G12" i="1" s="1"/>
  <c r="G7" i="1"/>
  <c r="G10" i="1"/>
  <c r="G11" i="1" s="1"/>
  <c r="F46" i="1"/>
  <c r="F38" i="1"/>
  <c r="F12" i="1"/>
  <c r="H236" i="1"/>
  <c r="H246" i="1" s="1"/>
  <c r="G236" i="1"/>
  <c r="G246" i="1" s="1"/>
  <c r="F40" i="1" l="1"/>
  <c r="G130" i="1"/>
  <c r="H131" i="1" s="1"/>
  <c r="G39" i="1"/>
  <c r="G332" i="1"/>
  <c r="G331" i="1"/>
  <c r="G16" i="1"/>
  <c r="G17" i="1"/>
  <c r="G19" i="1"/>
  <c r="G46" i="1"/>
  <c r="G38" i="1"/>
  <c r="H45" i="1"/>
  <c r="H12" i="1"/>
  <c r="H10" i="1"/>
  <c r="H11" i="1" s="1"/>
  <c r="H7" i="1"/>
  <c r="F332" i="1"/>
  <c r="F331" i="1"/>
  <c r="F19" i="1"/>
  <c r="F16" i="1"/>
  <c r="F17" i="1"/>
  <c r="H39" i="1" l="1"/>
  <c r="H40" i="1" s="1"/>
  <c r="G40" i="1"/>
  <c r="H46" i="1"/>
  <c r="H331" i="1"/>
  <c r="H19" i="1"/>
  <c r="H17" i="1"/>
  <c r="H16" i="1"/>
  <c r="H332" i="1"/>
  <c r="G18" i="1"/>
  <c r="F18" i="1"/>
  <c r="H18" i="1" l="1"/>
</calcChain>
</file>

<file path=xl/sharedStrings.xml><?xml version="1.0" encoding="utf-8"?>
<sst xmlns="http://schemas.openxmlformats.org/spreadsheetml/2006/main" count="844" uniqueCount="417">
  <si>
    <t>Основные показатели прогноза социально-экономического развития муниципального образования Ленинградской области на 2018 год и плановый период 2019 и 2020 годов</t>
  </si>
  <si>
    <t>№ п/п</t>
  </si>
  <si>
    <t>Наименование, раздела, показателя</t>
  </si>
  <si>
    <t>Единица измерения</t>
  </si>
  <si>
    <t>Отчет</t>
  </si>
  <si>
    <t>Оценка</t>
  </si>
  <si>
    <t>Прогноз</t>
  </si>
  <si>
    <t>I</t>
  </si>
  <si>
    <t>Демографические показатели</t>
  </si>
  <si>
    <t>Численность населения на 1 января текущего года</t>
  </si>
  <si>
    <t>Человек</t>
  </si>
  <si>
    <t xml:space="preserve">Изменение к предыдущему году </t>
  </si>
  <si>
    <t>%</t>
  </si>
  <si>
    <t>1.1</t>
  </si>
  <si>
    <t>Городского</t>
  </si>
  <si>
    <t>1.2</t>
  </si>
  <si>
    <t>Сельского</t>
  </si>
  <si>
    <t>Изменение к предыдущему году</t>
  </si>
  <si>
    <t>1.3</t>
  </si>
  <si>
    <t>Численность населения среднегодовая</t>
  </si>
  <si>
    <t>Число родившихся (без учета мертворожденных)</t>
  </si>
  <si>
    <t>Число умерших</t>
  </si>
  <si>
    <t>Миграционный прирост (-убыль)</t>
  </si>
  <si>
    <t>Общий коэффициент рождаемости</t>
  </si>
  <si>
    <t>Чел. на 1 тыс. чел. населения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</si>
  <si>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</si>
  <si>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</si>
  <si>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</si>
  <si>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</si>
  <si>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Рынок труда и занятость населения</t>
  </si>
  <si>
    <t>Численность занятых в экономике (среднегодовая)</t>
  </si>
  <si>
    <t>2</t>
  </si>
  <si>
    <t>Уровень зарегистрированной безработицы (на конец года)</t>
  </si>
  <si>
    <t>3</t>
  </si>
  <si>
    <t>Численность безработных, зарегистрированных в органах государственной службы занятости (на конец года)</t>
  </si>
  <si>
    <t>4</t>
  </si>
  <si>
    <t>Количество вакансий, заявленных предприятиями, в  центры занятости населения  (на конец года)</t>
  </si>
  <si>
    <t>Единиц</t>
  </si>
  <si>
    <t>5</t>
  </si>
  <si>
    <t>Создание новых  рабочих мест,   всего</t>
  </si>
  <si>
    <t>5.1</t>
  </si>
  <si>
    <t>на действующих  предприятиях</t>
  </si>
  <si>
    <t>5.2</t>
  </si>
  <si>
    <t>на  вновь вводимых  предприятиях</t>
  </si>
  <si>
    <t>6</t>
  </si>
  <si>
    <t>Среднесписочная численность работников крупных и средних предприятий и некоммерческих организаций</t>
  </si>
  <si>
    <t>7</t>
  </si>
  <si>
    <t xml:space="preserve">Среднемесячная заработная плата работников крупных и средних предприятий и некоммерческих организаций 
</t>
  </si>
  <si>
    <t>Рублей в ценах соотв. лет</t>
  </si>
  <si>
    <t>8</t>
  </si>
  <si>
    <t>Фонд начисленной заработной платы работников крупных и средних предприятий и некоммерческих организаций</t>
  </si>
  <si>
    <t>Тыс. руб. в ценах соотв. лет</t>
  </si>
  <si>
    <t>III</t>
  </si>
  <si>
    <t>Промышленное производство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</si>
  <si>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</si>
  <si>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Индекс промышленного производства</t>
  </si>
  <si>
    <t>% к предыдущему году в сопоставимых ценах</t>
  </si>
  <si>
    <t>Индекс-дефлятор[1]</t>
  </si>
  <si>
    <t>% к предыдущему году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</si>
  <si>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Добыча полезных ископаемых</t>
    </r>
    <r>
      <rPr>
        <sz val="10"/>
        <rFont val="Arial"/>
        <family val="2"/>
        <charset val="204"/>
      </rPr>
      <t xml:space="preserve">" </t>
    </r>
    <r>
      <rPr>
        <b/>
        <sz val="10"/>
        <rFont val="Arial"/>
        <family val="2"/>
        <charset val="204"/>
      </rPr>
      <t>(раздел В)</t>
    </r>
  </si>
  <si>
    <t xml:space="preserve">Тыс. руб. в ценах соотв. лет </t>
  </si>
  <si>
    <t>Индекс производства[2]</t>
  </si>
  <si>
    <t>Индекс-дефлятор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</si>
  <si>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Обрабатывающие производства" (Раздел С)</t>
    </r>
  </si>
  <si>
    <t xml:space="preserve">Индекс производства </t>
  </si>
  <si>
    <t>В том числе:</t>
  </si>
  <si>
    <t>3.1</t>
  </si>
  <si>
    <t>Производство пищевых продуктов (группировка 10)</t>
  </si>
  <si>
    <t>3.2</t>
  </si>
  <si>
    <t>Производство напитков (группировка 11)</t>
  </si>
  <si>
    <t>3.3</t>
  </si>
  <si>
    <t>Производство табачных изделий (группировка 12)</t>
  </si>
  <si>
    <t>3.4</t>
  </si>
  <si>
    <t>Производство текстильных изделий (группировка 13)</t>
  </si>
  <si>
    <t>3.5</t>
  </si>
  <si>
    <t>Производство одежды (группировка 14)</t>
  </si>
  <si>
    <t>3.6</t>
  </si>
  <si>
    <t>Производство кожи и изделий из кожи (группировка 15)</t>
  </si>
  <si>
    <t>3.7</t>
  </si>
  <si>
    <t>Обработка древесины и производство изделий из дерева и пробки, кроме мебели, производство изделий из соломки и материалов для плетения (группировка 16)</t>
  </si>
  <si>
    <t>3.8</t>
  </si>
  <si>
    <t>Производство бумаги и бумажных изделий (группировка 17)</t>
  </si>
  <si>
    <t>3.9</t>
  </si>
  <si>
    <t>Деятельность полиграфическая и копирование носителей информации (группировка 18)</t>
  </si>
  <si>
    <t>3.10</t>
  </si>
  <si>
    <t>Производство кокса и нефтепродуктов (группировка 19)</t>
  </si>
  <si>
    <t>3.11</t>
  </si>
  <si>
    <t>Производство химических веществ и химических продуктов (группировка 20)</t>
  </si>
  <si>
    <t>3.12</t>
  </si>
  <si>
    <t>Производство лекарственных средств и материалов, применяемых в медицинских целях (группировка 21)</t>
  </si>
  <si>
    <t>3.13</t>
  </si>
  <si>
    <t>Производство резиновых и пластмассовых изделий (группировка 22)</t>
  </si>
  <si>
    <t>3.14</t>
  </si>
  <si>
    <t>Производство прочей неметаллической минеральной продукции (группировка 23)</t>
  </si>
  <si>
    <t>3.15</t>
  </si>
  <si>
    <t>Производство металлургическое (группировка 24)</t>
  </si>
  <si>
    <t>3.16</t>
  </si>
  <si>
    <t>Производство готовых металлических изделий, кроме машин и оборудования (группировка 25)</t>
  </si>
  <si>
    <t>3.17</t>
  </si>
  <si>
    <t>Производство компьютеров, электронных и  оптических изделий (группировка 26)</t>
  </si>
  <si>
    <t>3.18</t>
  </si>
  <si>
    <t>Производство электрического оборудования (группировка 27)</t>
  </si>
  <si>
    <t>3.19</t>
  </si>
  <si>
    <t>Производство машин и оборудования, не включенных в другие группировки (группировка 28)</t>
  </si>
  <si>
    <t>3.20</t>
  </si>
  <si>
    <t>Производство автотранспортных средств, прицепов и полуприцепов (группировка 29)</t>
  </si>
  <si>
    <t>3.21</t>
  </si>
  <si>
    <t>Производство прочих транспортных средств и оборудования (группировка 30)</t>
  </si>
  <si>
    <t>3.22</t>
  </si>
  <si>
    <t>Производство мебели (группировка 31)</t>
  </si>
  <si>
    <t>3.23</t>
  </si>
  <si>
    <t>Производство прочих готовых изделий (группировка 32)</t>
  </si>
  <si>
    <t>3.24</t>
  </si>
  <si>
    <t>Ремонт и монтаж машин и оборудования (группировка 33)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</si>
  <si>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</t>
    </r>
    <r>
      <rPr>
        <b/>
        <sz val="10"/>
        <rFont val="Arial"/>
        <family val="2"/>
        <charset val="204"/>
      </rPr>
      <t xml:space="preserve"> "Обеспечение электрической энергией, газом и паром; кондиционирование воздуха" (Раздел D)</t>
    </r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</si>
  <si>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Водоснабжение; водоотведение, организация сбора и утилизации отходов, деятельность по ликвидации загрязнений" (Раздел Е)</t>
    </r>
  </si>
  <si>
    <t>IV</t>
  </si>
  <si>
    <t>Сельское хозяйство</t>
  </si>
  <si>
    <t xml:space="preserve">Продукция сельского хозяйства (в фактически действовавших ценах) </t>
  </si>
  <si>
    <t>Продукция растениеводства (в фактически действовавших ценах)</t>
  </si>
  <si>
    <t>1.1.1</t>
  </si>
  <si>
    <t>В сельскохозяйственных организациях</t>
  </si>
  <si>
    <t>Индекс производства</t>
  </si>
  <si>
    <t>1.1.2</t>
  </si>
  <si>
    <t>В хозяйствах населения</t>
  </si>
  <si>
    <t>1.1.3</t>
  </si>
  <si>
    <t xml:space="preserve">В крестьянских (фермерских) хозяйствах и у индивидуальных предпринимателей </t>
  </si>
  <si>
    <t>Продукция животноводства         (в фактически действовавших ценах)</t>
  </si>
  <si>
    <t>%  к предыдущему году в сопоставимых ценах</t>
  </si>
  <si>
    <t>1.2.1</t>
  </si>
  <si>
    <t>1.2.2</t>
  </si>
  <si>
    <t>1.2.3</t>
  </si>
  <si>
    <t>V</t>
  </si>
  <si>
    <t>Производство важнейших видов продукции в натуральном выражении</t>
  </si>
  <si>
    <t>1</t>
  </si>
  <si>
    <t>Культуры зерновые</t>
  </si>
  <si>
    <t xml:space="preserve"> тонн</t>
  </si>
  <si>
    <t>Сахарная свекла</t>
  </si>
  <si>
    <t>тонн</t>
  </si>
  <si>
    <t>Семена и плоды масличных культур</t>
  </si>
  <si>
    <t>в том числе семян подсолнечника</t>
  </si>
  <si>
    <t>Картофель</t>
  </si>
  <si>
    <t>Овощи</t>
  </si>
  <si>
    <t>Скот и птица на убой (в живом весе)</t>
  </si>
  <si>
    <t>Молоко</t>
  </si>
  <si>
    <t>9</t>
  </si>
  <si>
    <t>Яйца</t>
  </si>
  <si>
    <t>тыс. шт.</t>
  </si>
  <si>
    <t>10</t>
  </si>
  <si>
    <t>Лесоматериалы необработанные</t>
  </si>
  <si>
    <t>тыс. куб. м</t>
  </si>
  <si>
    <t>11</t>
  </si>
  <si>
    <t>Уголь</t>
  </si>
  <si>
    <t>12</t>
  </si>
  <si>
    <t>Нефть сырая, включая газовый конденсат</t>
  </si>
  <si>
    <t>13</t>
  </si>
  <si>
    <t>Газ природный и попутный</t>
  </si>
  <si>
    <t>млн.куб.м.</t>
  </si>
  <si>
    <t>14</t>
  </si>
  <si>
    <t>Мясо крупного рогатого скота, свинина, баранина, козлятина, конина и мясо прочих животных семейства лошадиных, оленина и мясо прочих животных семейства оленьих (оленевых) парные, остывшие или охлажденные</t>
  </si>
  <si>
    <t>15</t>
  </si>
  <si>
    <t>Мясо и субпродукты пищевые домашней птицы</t>
  </si>
  <si>
    <t>16</t>
  </si>
  <si>
    <t>Масло сливочное, пасты масляные, масло топленое, жир молочный, спреды и смеси топленые сливочно-растительные</t>
  </si>
  <si>
    <t>17</t>
  </si>
  <si>
    <t>Сахар белый свекловичный в твердом состоянии без вкусоароматических или красящих добавок</t>
  </si>
  <si>
    <t>18</t>
  </si>
  <si>
    <t>Масло подсолнечное и его фракции нерафинированные</t>
  </si>
  <si>
    <t>19</t>
  </si>
  <si>
    <t>Продукция из рыбы свежая, охлажденная или мороженая</t>
  </si>
  <si>
    <t>20</t>
  </si>
  <si>
    <t>Спирт этиловый неденатурированный с объемной долей спирта не менее 80 %</t>
  </si>
  <si>
    <t xml:space="preserve"> дкл</t>
  </si>
  <si>
    <t>21</t>
  </si>
  <si>
    <t>Водка</t>
  </si>
  <si>
    <t>22</t>
  </si>
  <si>
    <t>Коньяки, коньячные напитки и спирты коньячные</t>
  </si>
  <si>
    <t>23</t>
  </si>
  <si>
    <t>Вина из свежего винограда, кроме вин игристых и газированных</t>
  </si>
  <si>
    <t>24</t>
  </si>
  <si>
    <t>Напитки сброженные прочие</t>
  </si>
  <si>
    <t>25</t>
  </si>
  <si>
    <t>Наливки и настойки сладкие крепостью менее 30 %</t>
  </si>
  <si>
    <t>26</t>
  </si>
  <si>
    <t>Пиво, кроме отходов пивоварения (включая напитки, изготовляемые на основе пива (пивные напитки)</t>
  </si>
  <si>
    <t>27</t>
  </si>
  <si>
    <t>Ткани хлопчатобумажные</t>
  </si>
  <si>
    <t>тыс. кв. м</t>
  </si>
  <si>
    <t>28</t>
  </si>
  <si>
    <t>Предметы одежды трикотажные и вязаные</t>
  </si>
  <si>
    <t>тыс.шт.</t>
  </si>
  <si>
    <t>29</t>
  </si>
  <si>
    <t xml:space="preserve">Обувь  </t>
  </si>
  <si>
    <t>тыс.пар</t>
  </si>
  <si>
    <t>30</t>
  </si>
  <si>
    <t>Лесоматериалы, продольно распиленные или расколотые, разделенные на слои или лущеные, толщиной более 6 мм; деревянные железнодорожные или трамвайные шпалы, непропитанные</t>
  </si>
  <si>
    <t>31</t>
  </si>
  <si>
    <t>Бумага</t>
  </si>
  <si>
    <t>32</t>
  </si>
  <si>
    <t>Бензин автомобильный</t>
  </si>
  <si>
    <t>тыс.тонн</t>
  </si>
  <si>
    <t>33</t>
  </si>
  <si>
    <t>Топливо дизельное</t>
  </si>
  <si>
    <t>34</t>
  </si>
  <si>
    <t>Масла нефтяные смазочные</t>
  </si>
  <si>
    <t>35</t>
  </si>
  <si>
    <t>Мазут топочный</t>
  </si>
  <si>
    <t>36</t>
  </si>
  <si>
    <t xml:space="preserve">Удобрения минеральные или химические 
 (в пересчете на 100% питательных веществ)
</t>
  </si>
  <si>
    <t>37</t>
  </si>
  <si>
    <t>38</t>
  </si>
  <si>
    <t xml:space="preserve">Портландцемент, цемент глиноземистый, цемент шлаковый  и аналогичные гидравлические цементы
</t>
  </si>
  <si>
    <t>39</t>
  </si>
  <si>
    <t>Кирпич строительный (включая камни) из цемента, бетона или искусственного камня</t>
  </si>
  <si>
    <t>тыс. условных кирпичей</t>
  </si>
  <si>
    <t>40</t>
  </si>
  <si>
    <t>Прокат готовый</t>
  </si>
  <si>
    <t>41</t>
  </si>
  <si>
    <t>Тракторы для сельского хозяйства прочие</t>
  </si>
  <si>
    <t>шт.</t>
  </si>
  <si>
    <t>42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</si>
  <si>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</si>
  <si>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 xml:space="preserve"> шт.</t>
  </si>
  <si>
    <t>43</t>
  </si>
  <si>
    <t>Холодильники и морозильники бытовые</t>
  </si>
  <si>
    <t xml:space="preserve">  шт.</t>
  </si>
  <si>
    <t>44</t>
  </si>
  <si>
    <t>Изделия ювелирные и подобные</t>
  </si>
  <si>
    <t>тыс. руб.</t>
  </si>
  <si>
    <t>45</t>
  </si>
  <si>
    <t>Автомобили грузовые (включая шасси)</t>
  </si>
  <si>
    <t>46</t>
  </si>
  <si>
    <t>Автомобили легковые</t>
  </si>
  <si>
    <t>47</t>
  </si>
  <si>
    <t>Электроэнергия</t>
  </si>
  <si>
    <t>Млн. кВт. ч.</t>
  </si>
  <si>
    <t>47.1</t>
  </si>
  <si>
    <t>произведенная атомными электростанциями</t>
  </si>
  <si>
    <t>47.2</t>
  </si>
  <si>
    <t>произведенная тепловыми электростанциями</t>
  </si>
  <si>
    <t>47.3</t>
  </si>
  <si>
    <t>произведенная гидроэлектростанциями</t>
  </si>
  <si>
    <t>…</t>
  </si>
  <si>
    <t>Другие виды продукции (указать какие)</t>
  </si>
  <si>
    <t>VI</t>
  </si>
  <si>
    <t>Потребительский рынок</t>
  </si>
  <si>
    <t>Оборот розничной торговли (без субъектов малого предпринимательства)</t>
  </si>
  <si>
    <t xml:space="preserve">Оборот розничной торговли к предыдущему году </t>
  </si>
  <si>
    <t>% в сопоставимых ценах</t>
  </si>
  <si>
    <t>Оборот общественного питания (без субъектов малого предпринимательства)</t>
  </si>
  <si>
    <t>Оборот общественного питания к предыдущему году</t>
  </si>
  <si>
    <t>Объем платных услуг населению (без субъектов малого предпринимательства)</t>
  </si>
  <si>
    <t>Объем платных услуг населению к предыдущему году</t>
  </si>
  <si>
    <t>VII</t>
  </si>
  <si>
    <t>Инвестиции</t>
  </si>
  <si>
    <t xml:space="preserve">Инвестиции в основной капитал, осуществляемые организациями, находящимися на территории муниципального образования </t>
  </si>
  <si>
    <t>Индекс физического объема инвестиций в основной капитал</t>
  </si>
  <si>
    <t>2.</t>
  </si>
  <si>
    <t xml:space="preserve">Распределение инвестиций в основной капитал по видам экономической деятельности, всего: </t>
  </si>
  <si>
    <t>2.1</t>
  </si>
  <si>
    <t>Сельское, лесное хозяйство, охота, рыболовство и рыбоводство (Раздел А)</t>
  </si>
  <si>
    <t>2.2</t>
  </si>
  <si>
    <t>Добыча полезных ископаемых (раздел В)</t>
  </si>
  <si>
    <t>2.3</t>
  </si>
  <si>
    <t>Обрабатывающие производства (раздел С)</t>
  </si>
  <si>
    <t>2.4</t>
  </si>
  <si>
    <t>Обеспечение электрической энергией, газом и паром; кондиционирование воздуха (раздел D)</t>
  </si>
  <si>
    <t>2.5</t>
  </si>
  <si>
    <t>Водоснабжение; водоотведение, организация сбора и утилизации отходов, деятельность по ликвидации загрязнений (раздел Е)</t>
  </si>
  <si>
    <t>2.6</t>
  </si>
  <si>
    <t>Строительство (раздел F)</t>
  </si>
  <si>
    <t>Другие виды экономической деятельности (указать какие)</t>
  </si>
  <si>
    <t xml:space="preserve">Инвестиции в основной капитал по источникам финансирования, всего: </t>
  </si>
  <si>
    <t>Собственные средства предприятий</t>
  </si>
  <si>
    <t>Привлеченные средства</t>
  </si>
  <si>
    <t>3.2.1</t>
  </si>
  <si>
    <t>Кредиты банков</t>
  </si>
  <si>
    <t>в том числе кредиты иностранных банков</t>
  </si>
  <si>
    <t>3.2.2</t>
  </si>
  <si>
    <t>Бюджетные средства</t>
  </si>
  <si>
    <t>3.2.2.1</t>
  </si>
  <si>
    <t>Из федерального бюджета</t>
  </si>
  <si>
    <t>3.2.2.2</t>
  </si>
  <si>
    <t>Из областного бюджета</t>
  </si>
  <si>
    <t>3.2.2.3</t>
  </si>
  <si>
    <t>Из бюджета муниципального образования</t>
  </si>
  <si>
    <t>3.2.3</t>
  </si>
  <si>
    <t>Из средств внебюджетных фондов</t>
  </si>
  <si>
    <t>3.2.4</t>
  </si>
  <si>
    <t>Прочие</t>
  </si>
  <si>
    <t>VIII</t>
  </si>
  <si>
    <t>Строительство</t>
  </si>
  <si>
    <t>Объем работ, выполненных по виду деятельности "Строительство" (раздел F)</t>
  </si>
  <si>
    <t>Введено в действие жилых домов на территории муниципального образования</t>
  </si>
  <si>
    <t xml:space="preserve">Кв. метров общей площади </t>
  </si>
  <si>
    <t>за счет средств Федерального бюджета</t>
  </si>
  <si>
    <t>за счет средств Областного бюджета</t>
  </si>
  <si>
    <t>за счет средств Местного бюджета</t>
  </si>
  <si>
    <t xml:space="preserve">Введено в действие индивидуальных жилых домов на территории  муниципального образования </t>
  </si>
  <si>
    <t xml:space="preserve">Общая площадь жилых помещений, приходящаяся в среднем на одного жителя </t>
  </si>
  <si>
    <t>Кв. метров общей площади на 1 чел.</t>
  </si>
  <si>
    <t>X</t>
  </si>
  <si>
    <t>Транспорт</t>
  </si>
  <si>
    <t>Объем услуг организаций транспорта</t>
  </si>
  <si>
    <t>Протяженность автодорог общего пользования местного значения (на конец года)</t>
  </si>
  <si>
    <t>километр</t>
  </si>
  <si>
    <r>
      <t xml:space="preserve">Протяженность автодорог общего пользования местного значения с твердым покрытием, </t>
    </r>
    <r>
      <rPr>
        <sz val="10"/>
        <color theme="1"/>
        <rFont val="Arial"/>
        <family val="2"/>
        <charset val="204"/>
      </rPr>
      <t xml:space="preserve"> (на конец года)
</t>
    </r>
  </si>
  <si>
    <r>
      <t>Удельный вес автомобильных дорог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с твердым покрытием в общей протяженности автомобильных дорог общего пользования</t>
    </r>
  </si>
  <si>
    <t>На конец года; %</t>
  </si>
  <si>
    <t>XI</t>
  </si>
  <si>
    <t xml:space="preserve">Бюджет муниципального образования </t>
  </si>
  <si>
    <t>Доходы бюджета муниципального образования, всего</t>
  </si>
  <si>
    <t xml:space="preserve"> Собственные (налоговые и неналоговые)</t>
  </si>
  <si>
    <t xml:space="preserve">   Налог на доходы физических лиц</t>
  </si>
  <si>
    <t xml:space="preserve">   Налоги на совокупный доход</t>
  </si>
  <si>
    <t>1.1.3.1</t>
  </si>
  <si>
    <t>единый налог, взимаемый в связи с применением упрощенной системы налогообложения</t>
  </si>
  <si>
    <t>1.1.3.2</t>
  </si>
  <si>
    <t>единый налог на вмененный доход для отдельных видов деятельности</t>
  </si>
  <si>
    <t>1.1.3.3</t>
  </si>
  <si>
    <t>единый сельскохозяйственный налог</t>
  </si>
  <si>
    <t>1.1.4</t>
  </si>
  <si>
    <t>налог на имущество,</t>
  </si>
  <si>
    <t>1.1.4.1</t>
  </si>
  <si>
    <t>налоги на имущество физ. лиц</t>
  </si>
  <si>
    <t>1.1.4.2</t>
  </si>
  <si>
    <t>земельный налог</t>
  </si>
  <si>
    <t>1.1.5</t>
  </si>
  <si>
    <t>Задолженность и перерасчеты по отмененным налогам, сборам и иным обязательным платежам</t>
  </si>
  <si>
    <t>1.1.6</t>
  </si>
  <si>
    <t>Доходы от использования имущества, находящегося в государственной и муниципальной собственности</t>
  </si>
  <si>
    <t>1.1.7</t>
  </si>
  <si>
    <t>Доходы от оказания платных услуг и компенсации затрат государства</t>
  </si>
  <si>
    <t>1.1.8</t>
  </si>
  <si>
    <t>Доходы от продажи материальных и нематериальных активов</t>
  </si>
  <si>
    <t>1.1.9</t>
  </si>
  <si>
    <t>Прочие неналоговые доходы</t>
  </si>
  <si>
    <t xml:space="preserve"> Безвозмездные поступления, всего</t>
  </si>
  <si>
    <t>Дотации бюджетам муниципальных образований</t>
  </si>
  <si>
    <t>Субсидии бюджетам муниципальных образований (межбюджетные субсидии)</t>
  </si>
  <si>
    <t>Субвенции бюджетам муниципальных образований</t>
  </si>
  <si>
    <t>1.2.4</t>
  </si>
  <si>
    <t>Иные межбюджетные трансферты</t>
  </si>
  <si>
    <t>Расходы бюджета муниципального образования, всего</t>
  </si>
  <si>
    <t>Общегосударственные расходы</t>
  </si>
  <si>
    <t>Расходы на национальную оборону</t>
  </si>
  <si>
    <t>Расходы на национальную безопасность и правоохранительную деятельность</t>
  </si>
  <si>
    <t>Расходы на национальную экономику</t>
  </si>
  <si>
    <t>Расходы на ЖКХ</t>
  </si>
  <si>
    <t>Расходы на Образование</t>
  </si>
  <si>
    <t>2.7</t>
  </si>
  <si>
    <t>Расходы на Культуру и кинематографию</t>
  </si>
  <si>
    <t>2.8</t>
  </si>
  <si>
    <t xml:space="preserve">Расходы на Социальную политику </t>
  </si>
  <si>
    <t>2.9</t>
  </si>
  <si>
    <t>Расходы на физическую культуру и спорт</t>
  </si>
  <si>
    <t>2.10</t>
  </si>
  <si>
    <t>Прочие расходы</t>
  </si>
  <si>
    <t>Превышение доходов над расходами (+), или расходов над доходами (-)</t>
  </si>
  <si>
    <t>Муниципальный долг</t>
  </si>
  <si>
    <t>IX</t>
  </si>
  <si>
    <t>Развитие социальной сферы</t>
  </si>
  <si>
    <t>Ввод в действие объектов социально-культурной сферы за счет всех источников финансирования:</t>
  </si>
  <si>
    <t>дошкольные учреждения</t>
  </si>
  <si>
    <t>Ед.</t>
  </si>
  <si>
    <t>мест</t>
  </si>
  <si>
    <t>общеобразовательные школы</t>
  </si>
  <si>
    <t>больницы</t>
  </si>
  <si>
    <t>коек</t>
  </si>
  <si>
    <t>1.4</t>
  </si>
  <si>
    <t>амбулаторно-поликлинические учреждения</t>
  </si>
  <si>
    <t>посещений в смену</t>
  </si>
  <si>
    <t>1.5</t>
  </si>
  <si>
    <t>спортивные сооружения</t>
  </si>
  <si>
    <t>1.6</t>
  </si>
  <si>
    <t>другие объекты (указать какие)</t>
  </si>
  <si>
    <t>Численность детей в дошкольных образовательных учреждениях</t>
  </si>
  <si>
    <t>Численность учащихся в учреждениях:</t>
  </si>
  <si>
    <t>общеобразовательных</t>
  </si>
  <si>
    <t>начального профессионального образования</t>
  </si>
  <si>
    <t>среднего профессионального образования</t>
  </si>
  <si>
    <t>высшего профессионального   образования</t>
  </si>
  <si>
    <t>Выпуск специалистов учреждениями:</t>
  </si>
  <si>
    <t>4.1</t>
  </si>
  <si>
    <t>4.2</t>
  </si>
  <si>
    <t>высшего профессионального образования</t>
  </si>
  <si>
    <t xml:space="preserve"> Уровень обеспеченности (на конец года): </t>
  </si>
  <si>
    <t>больничными койками</t>
  </si>
  <si>
    <t>Коек на  10 тыс.                                                                                                                              населения</t>
  </si>
  <si>
    <t xml:space="preserve">амбулаторно-поликлиническими учреждениями    </t>
  </si>
  <si>
    <t>Посещений в смену на 10 тыс. населения</t>
  </si>
  <si>
    <t>5.3</t>
  </si>
  <si>
    <t>в том числе дневными стационарами</t>
  </si>
  <si>
    <t>5.4</t>
  </si>
  <si>
    <t xml:space="preserve"> врачами</t>
  </si>
  <si>
    <t>Чел. на 10 тыс. населения</t>
  </si>
  <si>
    <t>5.5</t>
  </si>
  <si>
    <t xml:space="preserve">средним медицинским персоналом </t>
  </si>
  <si>
    <t>5.6</t>
  </si>
  <si>
    <t>стационарными учреждениями социального обслуживания  престарелых и инвалидов (взрослых и детей)</t>
  </si>
  <si>
    <t>Мест на 10 тыс. населения</t>
  </si>
  <si>
    <t>5.7</t>
  </si>
  <si>
    <t>общедоступными библиотеками</t>
  </si>
  <si>
    <t>Ед. на 100 тыс. населения</t>
  </si>
  <si>
    <t>5.8</t>
  </si>
  <si>
    <t xml:space="preserve">учреждениями культурно-досугового типа </t>
  </si>
  <si>
    <t>5.9</t>
  </si>
  <si>
    <t>дошкольными образовательными учреждениями</t>
  </si>
  <si>
    <t>Мест на 1000 детей в возрасте 1–6 лет</t>
  </si>
  <si>
    <t xml:space="preserve">Количество обучающихся в первую смену в дневных учреждениях общего образования </t>
  </si>
  <si>
    <t>% к общему числу обучающихся в этих учреждениях</t>
  </si>
  <si>
    <t>[1]Здесь и далее под индексом-дефлятором понимается отношение значения соответствующего показателя, исчисленного в фактически действовавших ценах, к значению показателя, исчисленному в постоянных ценах базисного периода – периода времени, с которым производится сравнение проектируемых или отчетных показателей.</t>
  </si>
  <si>
    <t>[2] Здесь и далее индекс производства указывается по соответствующим видам экономической деятельности, приводимым в предыдущей строке таблицы. Индекс производства - относительный показатель, характеризующий изменение масштабов производства в сравниваемых периодах, и исчисляемый как отношение объемов его производства в натурально-вещественном выражении в сравниваемых периодах.</t>
  </si>
  <si>
    <t>Сосновское сельское поселение муниципального образования Приозерский муниципальный район Ленинградской области</t>
  </si>
  <si>
    <t>Изделия из пластмасс</t>
  </si>
  <si>
    <t>Деятельность физкультурно-оздоровительная</t>
  </si>
  <si>
    <t>Розничная 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</si>
</sst>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color rgb="FFC00000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</cellStyleXfs>
  <cellXfs count="146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0" fontId="5" fillId="3" borderId="8" xfId="0" applyFont="1" applyFill="1" applyBorder="1" applyAlignment="1">
      <alignment horizontal="justify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7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justify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justify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justify" vertical="top" wrapText="1"/>
    </xf>
    <xf numFmtId="164" fontId="6" fillId="3" borderId="8" xfId="0" applyNumberFormat="1" applyFont="1" applyFill="1" applyBorder="1" applyAlignment="1">
      <alignment horizontal="center" vertical="top" wrapText="1"/>
    </xf>
    <xf numFmtId="0" fontId="9" fillId="0" borderId="8" xfId="1" applyFont="1" applyBorder="1" applyAlignment="1" applyProtection="1">
      <alignment horizontal="justify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 indent="2"/>
    </xf>
    <xf numFmtId="49" fontId="7" fillId="3" borderId="7" xfId="0" applyNumberFormat="1" applyFont="1" applyFill="1" applyBorder="1" applyAlignment="1">
      <alignment horizontal="center" vertical="top" wrapText="1"/>
    </xf>
    <xf numFmtId="0" fontId="11" fillId="3" borderId="6" xfId="2" applyFont="1" applyFill="1" applyBorder="1" applyAlignment="1" applyProtection="1">
      <alignment horizontal="left" vertical="center" wrapText="1" shrinkToFit="1"/>
    </xf>
    <xf numFmtId="0" fontId="11" fillId="3" borderId="6" xfId="2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left" vertical="center" wrapText="1" shrinkToFit="1"/>
    </xf>
    <xf numFmtId="0" fontId="11" fillId="3" borderId="11" xfId="2" applyFont="1" applyFill="1" applyBorder="1" applyAlignment="1" applyProtection="1">
      <alignment horizontal="center" vertical="center" wrapText="1"/>
    </xf>
    <xf numFmtId="0" fontId="11" fillId="3" borderId="13" xfId="2" applyFont="1" applyFill="1" applyBorder="1" applyAlignment="1" applyProtection="1">
      <alignment horizontal="left" vertical="center" wrapText="1" shrinkToFit="1"/>
    </xf>
    <xf numFmtId="0" fontId="11" fillId="3" borderId="14" xfId="2" applyFont="1" applyFill="1" applyBorder="1" applyAlignment="1" applyProtection="1">
      <alignment horizontal="center" vertical="center" wrapText="1"/>
    </xf>
    <xf numFmtId="0" fontId="11" fillId="3" borderId="15" xfId="2" applyFont="1" applyFill="1" applyBorder="1" applyAlignment="1" applyProtection="1">
      <alignment horizontal="left" vertical="center" wrapText="1" shrinkToFit="1"/>
    </xf>
    <xf numFmtId="0" fontId="11" fillId="3" borderId="16" xfId="2" applyFont="1" applyFill="1" applyBorder="1" applyAlignment="1" applyProtection="1">
      <alignment horizontal="center" vertical="center" wrapText="1"/>
    </xf>
    <xf numFmtId="0" fontId="11" fillId="3" borderId="12" xfId="2" applyFont="1" applyFill="1" applyBorder="1" applyAlignment="1" applyProtection="1">
      <alignment horizontal="left" vertical="center" wrapText="1" shrinkToFi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6" xfId="2" applyFont="1" applyFill="1" applyBorder="1" applyAlignment="1" applyProtection="1">
      <alignment horizontal="left" vertical="top" wrapText="1" shrinkToFit="1"/>
    </xf>
    <xf numFmtId="0" fontId="11" fillId="3" borderId="13" xfId="2" applyFont="1" applyFill="1" applyBorder="1" applyAlignment="1" applyProtection="1">
      <alignment horizontal="left" vertical="top" wrapText="1" shrinkToFit="1"/>
    </xf>
    <xf numFmtId="0" fontId="11" fillId="3" borderId="5" xfId="2" applyFont="1" applyFill="1" applyBorder="1" applyAlignment="1" applyProtection="1">
      <alignment horizontal="center" vertical="center" wrapText="1"/>
    </xf>
    <xf numFmtId="0" fontId="11" fillId="3" borderId="6" xfId="2" applyFont="1" applyFill="1" applyBorder="1" applyAlignment="1">
      <alignment horizontal="left" vertical="center" wrapText="1" shrinkToFit="1"/>
    </xf>
    <xf numFmtId="0" fontId="11" fillId="3" borderId="7" xfId="2" applyFont="1" applyFill="1" applyBorder="1" applyAlignment="1" applyProtection="1">
      <alignment horizontal="center" vertical="center" wrapText="1"/>
    </xf>
    <xf numFmtId="0" fontId="11" fillId="3" borderId="13" xfId="2" applyFont="1" applyFill="1" applyBorder="1" applyAlignment="1">
      <alignment horizontal="left" vertical="center" wrapText="1" shrinkToFit="1"/>
    </xf>
    <xf numFmtId="0" fontId="11" fillId="3" borderId="15" xfId="2" applyFont="1" applyFill="1" applyBorder="1" applyAlignment="1">
      <alignment horizontal="left" vertical="center" wrapText="1" shrinkToFit="1"/>
    </xf>
    <xf numFmtId="0" fontId="11" fillId="3" borderId="2" xfId="2" applyFont="1" applyFill="1" applyBorder="1" applyAlignment="1" applyProtection="1">
      <alignment horizontal="left" vertical="center" wrapText="1" shrinkToFit="1"/>
    </xf>
    <xf numFmtId="49" fontId="6" fillId="3" borderId="6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justify" vertical="top" wrapText="1"/>
    </xf>
    <xf numFmtId="49" fontId="6" fillId="3" borderId="9" xfId="0" applyNumberFormat="1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justify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4"/>
    </xf>
    <xf numFmtId="0" fontId="5" fillId="0" borderId="7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164" fontId="5" fillId="0" borderId="8" xfId="0" applyNumberFormat="1" applyFont="1" applyFill="1" applyBorder="1" applyAlignment="1">
      <alignment horizontal="center" vertical="top" wrapText="1"/>
    </xf>
    <xf numFmtId="164" fontId="13" fillId="0" borderId="8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justify" vertical="top" wrapText="1"/>
    </xf>
    <xf numFmtId="164" fontId="13" fillId="0" borderId="6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>
      <alignment horizontal="justify" vertical="top" wrapText="1"/>
    </xf>
    <xf numFmtId="164" fontId="5" fillId="0" borderId="6" xfId="0" applyNumberFormat="1" applyFont="1" applyBorder="1" applyAlignment="1">
      <alignment horizontal="center" vertical="top" wrapText="1"/>
    </xf>
    <xf numFmtId="49" fontId="5" fillId="3" borderId="6" xfId="0" applyNumberFormat="1" applyFont="1" applyFill="1" applyBorder="1" applyAlignment="1">
      <alignment horizontal="center" vertical="top" wrapText="1"/>
    </xf>
    <xf numFmtId="49" fontId="4" fillId="3" borderId="7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5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5" fillId="0" borderId="0" xfId="1" applyFont="1" applyAlignment="1" applyProtection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4"/>
  <sheetViews>
    <sheetView tabSelected="1" showWhiteSpace="0" topLeftCell="A328" zoomScaleNormal="100" zoomScaleSheetLayoutView="120" zoomScalePageLayoutView="120" workbookViewId="0">
      <selection activeCell="D311" sqref="D311"/>
    </sheetView>
  </sheetViews>
  <sheetFormatPr defaultRowHeight="14.4" x14ac:dyDescent="0.3"/>
  <cols>
    <col min="1" max="1" width="6.44140625" style="79" customWidth="1"/>
    <col min="2" max="2" width="49.5546875" customWidth="1"/>
    <col min="3" max="3" width="17.5546875" customWidth="1"/>
    <col min="4" max="4" width="12.5546875" customWidth="1"/>
    <col min="5" max="5" width="15" customWidth="1"/>
    <col min="6" max="6" width="12.88671875" customWidth="1"/>
    <col min="7" max="7" width="12.44140625" customWidth="1"/>
    <col min="8" max="8" width="14.44140625" customWidth="1"/>
    <col min="9" max="9" width="49.109375" customWidth="1"/>
  </cols>
  <sheetData>
    <row r="1" spans="1:8" ht="23.25" customHeight="1" thickBot="1" x14ac:dyDescent="0.35">
      <c r="A1" s="142" t="s">
        <v>413</v>
      </c>
      <c r="B1" s="142"/>
      <c r="C1" s="142"/>
      <c r="D1" s="142"/>
      <c r="E1" s="142"/>
      <c r="F1" s="142"/>
      <c r="G1" s="142"/>
      <c r="H1" s="142"/>
    </row>
    <row r="2" spans="1:8" ht="41.25" customHeight="1" thickBot="1" x14ac:dyDescent="0.4">
      <c r="A2" s="143" t="s">
        <v>0</v>
      </c>
      <c r="B2" s="144"/>
      <c r="C2" s="144"/>
      <c r="D2" s="144"/>
      <c r="E2" s="144"/>
      <c r="F2" s="144"/>
      <c r="G2" s="144"/>
      <c r="H2" s="145"/>
    </row>
    <row r="3" spans="1:8" ht="23.25" customHeight="1" thickBot="1" x14ac:dyDescent="0.35">
      <c r="A3" s="99" t="s">
        <v>1</v>
      </c>
      <c r="B3" s="99" t="s">
        <v>2</v>
      </c>
      <c r="C3" s="99" t="s">
        <v>3</v>
      </c>
      <c r="D3" s="1" t="s">
        <v>4</v>
      </c>
      <c r="E3" s="1" t="s">
        <v>5</v>
      </c>
      <c r="F3" s="88" t="s">
        <v>6</v>
      </c>
      <c r="G3" s="101"/>
      <c r="H3" s="102"/>
    </row>
    <row r="4" spans="1:8" ht="47.25" customHeight="1" thickBot="1" x14ac:dyDescent="0.35">
      <c r="A4" s="100"/>
      <c r="B4" s="100"/>
      <c r="C4" s="100"/>
      <c r="D4" s="2">
        <v>2016</v>
      </c>
      <c r="E4" s="3">
        <v>2017</v>
      </c>
      <c r="F4" s="2">
        <v>2018</v>
      </c>
      <c r="G4" s="2">
        <v>2019</v>
      </c>
      <c r="H4" s="2">
        <v>2020</v>
      </c>
    </row>
    <row r="5" spans="1:8" ht="20.25" customHeight="1" thickBot="1" x14ac:dyDescent="0.35">
      <c r="A5" s="4" t="s">
        <v>7</v>
      </c>
      <c r="B5" s="88" t="s">
        <v>8</v>
      </c>
      <c r="C5" s="89"/>
      <c r="D5" s="89"/>
      <c r="E5" s="89"/>
      <c r="F5" s="89"/>
      <c r="G5" s="89"/>
      <c r="H5" s="90"/>
    </row>
    <row r="6" spans="1:8" ht="31.5" customHeight="1" thickBot="1" x14ac:dyDescent="0.35">
      <c r="A6" s="134">
        <v>1</v>
      </c>
      <c r="B6" s="5" t="s">
        <v>9</v>
      </c>
      <c r="C6" s="5" t="s">
        <v>10</v>
      </c>
      <c r="D6" s="8">
        <v>11434</v>
      </c>
      <c r="E6" s="7">
        <v>11357</v>
      </c>
      <c r="F6" s="7">
        <f>E6+E13-E14+E15</f>
        <v>11367</v>
      </c>
      <c r="G6" s="7">
        <f>F6+F13-F14+F15</f>
        <v>11374</v>
      </c>
      <c r="H6" s="7">
        <f>G6+G13-G14+G15</f>
        <v>11381</v>
      </c>
    </row>
    <row r="7" spans="1:8" ht="13.5" customHeight="1" thickBot="1" x14ac:dyDescent="0.35">
      <c r="A7" s="135"/>
      <c r="B7" s="5" t="s">
        <v>11</v>
      </c>
      <c r="C7" s="8" t="s">
        <v>12</v>
      </c>
      <c r="D7" s="8">
        <v>102</v>
      </c>
      <c r="E7" s="9">
        <f>E6/D6*100</f>
        <v>99.326569879307328</v>
      </c>
      <c r="F7" s="9">
        <f>F6/E6*100</f>
        <v>100.08805142203046</v>
      </c>
      <c r="G7" s="9">
        <f>G6/F6*100</f>
        <v>100.06158177179555</v>
      </c>
      <c r="H7" s="9">
        <f>H6/G6*100</f>
        <v>100.06154387198876</v>
      </c>
    </row>
    <row r="8" spans="1:8" ht="15" thickBot="1" x14ac:dyDescent="0.35">
      <c r="A8" s="134" t="s">
        <v>13</v>
      </c>
      <c r="B8" s="5" t="s">
        <v>14</v>
      </c>
      <c r="C8" s="8" t="s">
        <v>10</v>
      </c>
      <c r="D8" s="6"/>
      <c r="E8" s="7"/>
      <c r="F8" s="7"/>
      <c r="G8" s="7"/>
      <c r="H8" s="7"/>
    </row>
    <row r="9" spans="1:8" ht="14.25" customHeight="1" thickBot="1" x14ac:dyDescent="0.35">
      <c r="A9" s="135"/>
      <c r="B9" s="5" t="s">
        <v>11</v>
      </c>
      <c r="C9" s="8" t="s">
        <v>12</v>
      </c>
      <c r="D9" s="9"/>
      <c r="E9" s="9" t="e">
        <f>E8/D8*100</f>
        <v>#DIV/0!</v>
      </c>
      <c r="F9" s="9" t="e">
        <f>F8/E8*100</f>
        <v>#DIV/0!</v>
      </c>
      <c r="G9" s="9" t="e">
        <f>G8/F8*100</f>
        <v>#DIV/0!</v>
      </c>
      <c r="H9" s="9" t="e">
        <f>H8/G8*100</f>
        <v>#DIV/0!</v>
      </c>
    </row>
    <row r="10" spans="1:8" ht="17.25" customHeight="1" thickBot="1" x14ac:dyDescent="0.35">
      <c r="A10" s="134" t="s">
        <v>15</v>
      </c>
      <c r="B10" s="5" t="s">
        <v>16</v>
      </c>
      <c r="C10" s="8" t="s">
        <v>10</v>
      </c>
      <c r="D10" s="7">
        <f>D6-D8</f>
        <v>11434</v>
      </c>
      <c r="E10" s="7">
        <f>E6-E8</f>
        <v>11357</v>
      </c>
      <c r="F10" s="7">
        <f>F6-F8</f>
        <v>11367</v>
      </c>
      <c r="G10" s="7">
        <f>G6-G8</f>
        <v>11374</v>
      </c>
      <c r="H10" s="7">
        <f>H6-H8</f>
        <v>11381</v>
      </c>
    </row>
    <row r="11" spans="1:8" ht="20.25" customHeight="1" thickBot="1" x14ac:dyDescent="0.35">
      <c r="A11" s="135"/>
      <c r="B11" s="5" t="s">
        <v>17</v>
      </c>
      <c r="C11" s="8" t="s">
        <v>12</v>
      </c>
      <c r="D11" s="8">
        <v>102</v>
      </c>
      <c r="E11" s="9">
        <f>E10/D10*100</f>
        <v>99.326569879307328</v>
      </c>
      <c r="F11" s="9">
        <f>F10/E10*100</f>
        <v>100.08805142203046</v>
      </c>
      <c r="G11" s="9">
        <f>G10/F10*100</f>
        <v>100.06158177179555</v>
      </c>
      <c r="H11" s="9">
        <f>H10/G10*100</f>
        <v>100.06154387198876</v>
      </c>
    </row>
    <row r="12" spans="1:8" ht="22.5" customHeight="1" thickBot="1" x14ac:dyDescent="0.35">
      <c r="A12" s="10" t="s">
        <v>18</v>
      </c>
      <c r="B12" s="6" t="s">
        <v>19</v>
      </c>
      <c r="C12" s="7" t="s">
        <v>10</v>
      </c>
      <c r="D12" s="7">
        <f>(D6+E6)/2</f>
        <v>11395.5</v>
      </c>
      <c r="E12" s="7">
        <f>(E6+F6)/2</f>
        <v>11362</v>
      </c>
      <c r="F12" s="7">
        <f>(F6+G6)/2</f>
        <v>11370.5</v>
      </c>
      <c r="G12" s="7">
        <f>(G6+H6)/2</f>
        <v>11377.5</v>
      </c>
      <c r="H12" s="7">
        <f>(H6+(H6+H13-H14+H15))/2</f>
        <v>11384.5</v>
      </c>
    </row>
    <row r="13" spans="1:8" ht="21.75" customHeight="1" thickBot="1" x14ac:dyDescent="0.35">
      <c r="A13" s="11">
        <v>2</v>
      </c>
      <c r="B13" s="5" t="s">
        <v>20</v>
      </c>
      <c r="C13" s="8" t="s">
        <v>10</v>
      </c>
      <c r="D13" s="8">
        <v>102</v>
      </c>
      <c r="E13" s="8">
        <v>100</v>
      </c>
      <c r="F13" s="8">
        <v>100</v>
      </c>
      <c r="G13" s="8">
        <v>100</v>
      </c>
      <c r="H13" s="8">
        <v>100</v>
      </c>
    </row>
    <row r="14" spans="1:8" ht="18" customHeight="1" thickBot="1" x14ac:dyDescent="0.35">
      <c r="A14" s="11">
        <v>3</v>
      </c>
      <c r="B14" s="5" t="s">
        <v>21</v>
      </c>
      <c r="C14" s="8" t="s">
        <v>10</v>
      </c>
      <c r="D14" s="8">
        <v>110</v>
      </c>
      <c r="E14" s="8">
        <v>105</v>
      </c>
      <c r="F14" s="8">
        <v>103</v>
      </c>
      <c r="G14" s="8">
        <v>103</v>
      </c>
      <c r="H14" s="8">
        <v>103</v>
      </c>
    </row>
    <row r="15" spans="1:8" ht="24.75" customHeight="1" thickBot="1" x14ac:dyDescent="0.35">
      <c r="A15" s="11">
        <v>4</v>
      </c>
      <c r="B15" s="5" t="s">
        <v>22</v>
      </c>
      <c r="C15" s="8" t="s">
        <v>10</v>
      </c>
      <c r="D15" s="8">
        <v>20</v>
      </c>
      <c r="E15" s="8">
        <v>15</v>
      </c>
      <c r="F15" s="8">
        <v>10</v>
      </c>
      <c r="G15" s="8">
        <v>10</v>
      </c>
      <c r="H15" s="8">
        <v>10</v>
      </c>
    </row>
    <row r="16" spans="1:8" ht="27" customHeight="1" thickBot="1" x14ac:dyDescent="0.35">
      <c r="A16" s="11">
        <v>5</v>
      </c>
      <c r="B16" s="5" t="s">
        <v>23</v>
      </c>
      <c r="C16" s="8" t="s">
        <v>24</v>
      </c>
      <c r="D16" s="12">
        <v>8.9</v>
      </c>
      <c r="E16" s="12">
        <f>E13/E12*1000</f>
        <v>8.8012673825030809</v>
      </c>
      <c r="F16" s="12">
        <f>F13/F12*1000</f>
        <v>8.7946880084429004</v>
      </c>
      <c r="G16" s="12">
        <f>G13/G12*1000</f>
        <v>8.7892770819600088</v>
      </c>
      <c r="H16" s="12">
        <f>H13/H12*1000</f>
        <v>8.7838728095217178</v>
      </c>
    </row>
    <row r="17" spans="1:8" ht="31.5" customHeight="1" thickBot="1" x14ac:dyDescent="0.35">
      <c r="A17" s="11">
        <v>6</v>
      </c>
      <c r="B17" s="5" t="s">
        <v>25</v>
      </c>
      <c r="C17" s="8" t="s">
        <v>24</v>
      </c>
      <c r="D17" s="12">
        <v>9.6</v>
      </c>
      <c r="E17" s="12">
        <f>E14/E12*1000</f>
        <v>9.2413307516282348</v>
      </c>
      <c r="F17" s="12">
        <f>F14/F12*1000</f>
        <v>9.0585286486961873</v>
      </c>
      <c r="G17" s="12">
        <f>G14/G12*1000</f>
        <v>9.0529553944188095</v>
      </c>
      <c r="H17" s="12">
        <f>H14/H12*1000</f>
        <v>9.0473889938073704</v>
      </c>
    </row>
    <row r="18" spans="1:8" ht="30" customHeight="1" thickBot="1" x14ac:dyDescent="0.35">
      <c r="A18" s="11">
        <v>7</v>
      </c>
      <c r="B18" s="5" t="s">
        <v>26</v>
      </c>
      <c r="C18" s="8" t="s">
        <v>24</v>
      </c>
      <c r="D18" s="12">
        <v>-0.7</v>
      </c>
      <c r="E18" s="12">
        <f t="shared" ref="E18:H18" si="0">E16-E17</f>
        <v>-0.44006336912515387</v>
      </c>
      <c r="F18" s="12">
        <f t="shared" si="0"/>
        <v>-0.26384064025328691</v>
      </c>
      <c r="G18" s="12">
        <f t="shared" si="0"/>
        <v>-0.26367831245880069</v>
      </c>
      <c r="H18" s="12">
        <f t="shared" si="0"/>
        <v>-0.2635161842856526</v>
      </c>
    </row>
    <row r="19" spans="1:8" ht="36.75" customHeight="1" thickBot="1" x14ac:dyDescent="0.35">
      <c r="A19" s="11">
        <v>8</v>
      </c>
      <c r="B19" s="5" t="s">
        <v>27</v>
      </c>
      <c r="C19" s="8" t="s">
        <v>24</v>
      </c>
      <c r="D19" s="12">
        <v>2.6</v>
      </c>
      <c r="E19" s="12">
        <f>E15/E12*1000</f>
        <v>1.3201901073754621</v>
      </c>
      <c r="F19" s="12">
        <f>F15/F12*1000</f>
        <v>0.87946880084429013</v>
      </c>
      <c r="G19" s="12">
        <f>G15/G12*1000</f>
        <v>0.87892770819600097</v>
      </c>
      <c r="H19" s="12">
        <f>H15/H12*1000</f>
        <v>0.87838728095217178</v>
      </c>
    </row>
    <row r="20" spans="1:8" ht="39" customHeight="1" thickBot="1" x14ac:dyDescent="0.35">
      <c r="A20" s="98"/>
      <c r="B20" s="98"/>
      <c r="C20" s="98"/>
      <c r="D20" s="98"/>
      <c r="E20" s="98"/>
      <c r="F20" s="98"/>
      <c r="G20" s="98"/>
      <c r="H20" s="98"/>
    </row>
    <row r="21" spans="1:8" ht="23.25" customHeight="1" thickBot="1" x14ac:dyDescent="0.35">
      <c r="A21" s="99" t="s">
        <v>1</v>
      </c>
      <c r="B21" s="99" t="s">
        <v>2</v>
      </c>
      <c r="C21" s="99" t="s">
        <v>3</v>
      </c>
      <c r="D21" s="1" t="s">
        <v>4</v>
      </c>
      <c r="E21" s="1" t="s">
        <v>5</v>
      </c>
      <c r="F21" s="88" t="s">
        <v>6</v>
      </c>
      <c r="G21" s="101"/>
      <c r="H21" s="102"/>
    </row>
    <row r="22" spans="1:8" ht="18" customHeight="1" thickBot="1" x14ac:dyDescent="0.35">
      <c r="A22" s="100"/>
      <c r="B22" s="100"/>
      <c r="C22" s="100"/>
      <c r="D22" s="2">
        <v>2016</v>
      </c>
      <c r="E22" s="3">
        <v>2017</v>
      </c>
      <c r="F22" s="2">
        <v>2018</v>
      </c>
      <c r="G22" s="2">
        <v>2019</v>
      </c>
      <c r="H22" s="2">
        <v>2020</v>
      </c>
    </row>
    <row r="23" spans="1:8" ht="15.75" customHeight="1" thickBot="1" x14ac:dyDescent="0.35">
      <c r="A23" s="13" t="s">
        <v>28</v>
      </c>
      <c r="B23" s="131" t="s">
        <v>29</v>
      </c>
      <c r="C23" s="132"/>
      <c r="D23" s="132"/>
      <c r="E23" s="132"/>
      <c r="F23" s="132"/>
      <c r="G23" s="132"/>
      <c r="H23" s="133"/>
    </row>
    <row r="24" spans="1:8" ht="27.75" customHeight="1" thickBot="1" x14ac:dyDescent="0.35">
      <c r="A24" s="11">
        <v>1</v>
      </c>
      <c r="B24" s="14" t="s">
        <v>30</v>
      </c>
      <c r="C24" s="2" t="s">
        <v>10</v>
      </c>
      <c r="D24" s="12">
        <v>4503</v>
      </c>
      <c r="E24" s="12">
        <v>4510</v>
      </c>
      <c r="F24" s="12">
        <v>4510</v>
      </c>
      <c r="G24" s="12">
        <v>4510</v>
      </c>
      <c r="H24" s="12">
        <v>4510</v>
      </c>
    </row>
    <row r="25" spans="1:8" ht="33" customHeight="1" thickBot="1" x14ac:dyDescent="0.35">
      <c r="A25" s="11" t="s">
        <v>31</v>
      </c>
      <c r="B25" s="15" t="s">
        <v>32</v>
      </c>
      <c r="C25" s="2" t="s">
        <v>12</v>
      </c>
      <c r="D25" s="12">
        <v>0.16</v>
      </c>
      <c r="E25" s="12">
        <v>0.15</v>
      </c>
      <c r="F25" s="12">
        <v>0.14000000000000001</v>
      </c>
      <c r="G25" s="12">
        <v>0.14000000000000001</v>
      </c>
      <c r="H25" s="12">
        <v>0.14000000000000001</v>
      </c>
    </row>
    <row r="26" spans="1:8" ht="41.25" customHeight="1" thickBot="1" x14ac:dyDescent="0.35">
      <c r="A26" s="11" t="s">
        <v>33</v>
      </c>
      <c r="B26" s="15" t="s">
        <v>34</v>
      </c>
      <c r="C26" s="2" t="s">
        <v>10</v>
      </c>
      <c r="D26" s="12">
        <v>7</v>
      </c>
      <c r="E26" s="12">
        <v>7</v>
      </c>
      <c r="F26" s="12">
        <v>6</v>
      </c>
      <c r="G26" s="12">
        <v>6</v>
      </c>
      <c r="H26" s="12">
        <v>6</v>
      </c>
    </row>
    <row r="27" spans="1:8" ht="32.25" customHeight="1" thickBot="1" x14ac:dyDescent="0.35">
      <c r="A27" s="11" t="s">
        <v>35</v>
      </c>
      <c r="B27" s="15" t="s">
        <v>36</v>
      </c>
      <c r="C27" s="2" t="s">
        <v>37</v>
      </c>
      <c r="D27" s="12">
        <v>36</v>
      </c>
      <c r="E27" s="12">
        <v>76</v>
      </c>
      <c r="F27" s="12">
        <v>35</v>
      </c>
      <c r="G27" s="12">
        <v>35</v>
      </c>
      <c r="H27" s="12">
        <v>35</v>
      </c>
    </row>
    <row r="28" spans="1:8" s="18" customFormat="1" ht="18.75" customHeight="1" thickBot="1" x14ac:dyDescent="0.35">
      <c r="A28" s="10" t="s">
        <v>38</v>
      </c>
      <c r="B28" s="16" t="s">
        <v>39</v>
      </c>
      <c r="C28" s="17" t="s">
        <v>37</v>
      </c>
      <c r="D28" s="12"/>
      <c r="E28" s="12">
        <v>10</v>
      </c>
      <c r="F28" s="12"/>
      <c r="G28" s="12"/>
      <c r="H28" s="12"/>
    </row>
    <row r="29" spans="1:8" s="18" customFormat="1" ht="14.25" customHeight="1" thickBot="1" x14ac:dyDescent="0.35">
      <c r="A29" s="10" t="s">
        <v>40</v>
      </c>
      <c r="B29" s="19" t="s">
        <v>41</v>
      </c>
      <c r="C29" s="17" t="s">
        <v>37</v>
      </c>
      <c r="D29" s="12"/>
      <c r="E29" s="12"/>
      <c r="F29" s="12"/>
      <c r="G29" s="12"/>
      <c r="H29" s="12"/>
    </row>
    <row r="30" spans="1:8" s="18" customFormat="1" ht="16.5" customHeight="1" thickBot="1" x14ac:dyDescent="0.35">
      <c r="A30" s="10" t="s">
        <v>42</v>
      </c>
      <c r="B30" s="19" t="s">
        <v>43</v>
      </c>
      <c r="C30" s="17" t="s">
        <v>37</v>
      </c>
      <c r="D30" s="12"/>
      <c r="E30" s="12">
        <v>10</v>
      </c>
      <c r="F30" s="12"/>
      <c r="G30" s="12"/>
      <c r="H30" s="12"/>
    </row>
    <row r="31" spans="1:8" s="18" customFormat="1" ht="32.25" customHeight="1" thickBot="1" x14ac:dyDescent="0.35">
      <c r="A31" s="10" t="s">
        <v>44</v>
      </c>
      <c r="B31" s="20" t="s">
        <v>45</v>
      </c>
      <c r="C31" s="21" t="s">
        <v>10</v>
      </c>
      <c r="D31" s="12">
        <v>1359</v>
      </c>
      <c r="E31" s="12">
        <v>1363</v>
      </c>
      <c r="F31" s="12">
        <v>1367</v>
      </c>
      <c r="G31" s="12">
        <v>1371</v>
      </c>
      <c r="H31" s="12">
        <v>1375</v>
      </c>
    </row>
    <row r="32" spans="1:8" s="18" customFormat="1" ht="31.5" customHeight="1" thickBot="1" x14ac:dyDescent="0.35">
      <c r="A32" s="10" t="s">
        <v>46</v>
      </c>
      <c r="B32" s="22" t="s">
        <v>47</v>
      </c>
      <c r="C32" s="23" t="s">
        <v>48</v>
      </c>
      <c r="D32" s="12">
        <v>24117.4</v>
      </c>
      <c r="E32" s="12">
        <v>25709.1</v>
      </c>
      <c r="F32" s="12">
        <v>27731.599999999999</v>
      </c>
      <c r="G32" s="12">
        <v>29077.5</v>
      </c>
      <c r="H32" s="12">
        <v>30734.9</v>
      </c>
    </row>
    <row r="33" spans="1:9" s="18" customFormat="1" ht="44.25" customHeight="1" thickBot="1" x14ac:dyDescent="0.35">
      <c r="A33" s="25" t="s">
        <v>49</v>
      </c>
      <c r="B33" s="22" t="s">
        <v>50</v>
      </c>
      <c r="C33" s="23" t="s">
        <v>51</v>
      </c>
      <c r="D33" s="12">
        <v>393306.5</v>
      </c>
      <c r="E33" s="12">
        <f>E32*E31*12/1000</f>
        <v>420498.03959999996</v>
      </c>
      <c r="F33" s="12">
        <f>F32*F31*12/1000</f>
        <v>454909.16639999999</v>
      </c>
      <c r="G33" s="12">
        <f t="shared" ref="G33:H33" si="1">G32*G31*12/1000</f>
        <v>478383.03</v>
      </c>
      <c r="H33" s="12">
        <f t="shared" si="1"/>
        <v>507125.85</v>
      </c>
    </row>
    <row r="34" spans="1:9" ht="42" customHeight="1" thickBot="1" x14ac:dyDescent="0.4">
      <c r="A34" s="98"/>
      <c r="B34" s="98"/>
      <c r="C34" s="98"/>
      <c r="D34" s="98"/>
      <c r="E34" s="98"/>
      <c r="F34" s="98"/>
      <c r="G34" s="98"/>
      <c r="H34" s="98"/>
    </row>
    <row r="35" spans="1:9" ht="18" customHeight="1" thickBot="1" x14ac:dyDescent="0.35">
      <c r="A35" s="99" t="s">
        <v>1</v>
      </c>
      <c r="B35" s="99" t="s">
        <v>2</v>
      </c>
      <c r="C35" s="99" t="s">
        <v>3</v>
      </c>
      <c r="D35" s="1" t="s">
        <v>4</v>
      </c>
      <c r="E35" s="1" t="s">
        <v>5</v>
      </c>
      <c r="F35" s="88" t="s">
        <v>6</v>
      </c>
      <c r="G35" s="101"/>
      <c r="H35" s="102"/>
    </row>
    <row r="36" spans="1:9" ht="18.75" customHeight="1" thickBot="1" x14ac:dyDescent="0.35">
      <c r="A36" s="100"/>
      <c r="B36" s="100"/>
      <c r="C36" s="100"/>
      <c r="D36" s="2">
        <v>2016</v>
      </c>
      <c r="E36" s="3">
        <v>2017</v>
      </c>
      <c r="F36" s="2">
        <v>2018</v>
      </c>
      <c r="G36" s="2">
        <v>2019</v>
      </c>
      <c r="H36" s="2">
        <v>2020</v>
      </c>
    </row>
    <row r="37" spans="1:9" ht="18" customHeight="1" thickBot="1" x14ac:dyDescent="0.35">
      <c r="A37" s="26" t="s">
        <v>52</v>
      </c>
      <c r="B37" s="136" t="s">
        <v>53</v>
      </c>
      <c r="C37" s="137"/>
      <c r="D37" s="137"/>
      <c r="E37" s="137"/>
      <c r="F37" s="137"/>
      <c r="G37" s="137"/>
      <c r="H37" s="138"/>
    </row>
    <row r="38" spans="1:9" ht="42" customHeight="1" thickBot="1" x14ac:dyDescent="0.35">
      <c r="A38" s="139">
        <v>1</v>
      </c>
      <c r="B38" s="27" t="s">
        <v>54</v>
      </c>
      <c r="C38" s="24" t="s">
        <v>51</v>
      </c>
      <c r="D38" s="28">
        <v>163321</v>
      </c>
      <c r="E38" s="28">
        <f t="shared" ref="E38:H38" si="2">E41+E44+E120+E123</f>
        <v>165000</v>
      </c>
      <c r="F38" s="28">
        <f t="shared" si="2"/>
        <v>168000</v>
      </c>
      <c r="G38" s="28">
        <f t="shared" si="2"/>
        <v>170000</v>
      </c>
      <c r="H38" s="28">
        <f t="shared" si="2"/>
        <v>172000</v>
      </c>
    </row>
    <row r="39" spans="1:9" ht="60.75" customHeight="1" thickBot="1" x14ac:dyDescent="0.35">
      <c r="A39" s="140"/>
      <c r="B39" s="27" t="s">
        <v>55</v>
      </c>
      <c r="C39" s="24" t="s">
        <v>56</v>
      </c>
      <c r="D39" s="28"/>
      <c r="E39" s="28">
        <f>(D41*E42+D44*E45+D120*E121)/D38</f>
        <v>101</v>
      </c>
      <c r="F39" s="28">
        <f>(E41*F42+E44*F45+E120*F121)/E38</f>
        <v>101.8</v>
      </c>
      <c r="G39" s="28">
        <f>(F41*G42+F44*G45+F120*G121)/F38</f>
        <v>101.2</v>
      </c>
      <c r="H39" s="28">
        <f>(G41*H42+G44*H45+G120*H121)/G38</f>
        <v>101.2</v>
      </c>
    </row>
    <row r="40" spans="1:9" ht="30" customHeight="1" thickBot="1" x14ac:dyDescent="0.35">
      <c r="A40" s="141"/>
      <c r="B40" s="29" t="s">
        <v>57</v>
      </c>
      <c r="C40" s="24" t="s">
        <v>58</v>
      </c>
      <c r="D40" s="28">
        <v>95.4</v>
      </c>
      <c r="E40" s="28">
        <f>E38/D38/E39*10000</f>
        <v>100.02775921875531</v>
      </c>
      <c r="F40" s="28">
        <f>F38/E38/F39*10000</f>
        <v>100.01786033220216</v>
      </c>
      <c r="G40" s="28">
        <f>G38/F38/G39*10000</f>
        <v>99.990589121023902</v>
      </c>
      <c r="H40" s="28">
        <f>H38/G38/H39*10000</f>
        <v>99.976749593117873</v>
      </c>
    </row>
    <row r="41" spans="1:9" ht="69" customHeight="1" thickBot="1" x14ac:dyDescent="0.35">
      <c r="A41" s="139" t="s">
        <v>31</v>
      </c>
      <c r="B41" s="27" t="s">
        <v>59</v>
      </c>
      <c r="C41" s="24" t="s">
        <v>60</v>
      </c>
      <c r="D41" s="28"/>
      <c r="E41" s="28">
        <f>D41*E42*E43/10000</f>
        <v>0</v>
      </c>
      <c r="F41" s="28">
        <f>E41*F42*F43/10000</f>
        <v>0</v>
      </c>
      <c r="G41" s="28">
        <f>F41*G42*G43/10000</f>
        <v>0</v>
      </c>
      <c r="H41" s="28">
        <f>G41*H42*H43/10000</f>
        <v>0</v>
      </c>
    </row>
    <row r="42" spans="1:9" ht="59.25" customHeight="1" thickBot="1" x14ac:dyDescent="0.35">
      <c r="A42" s="140"/>
      <c r="B42" s="29" t="s">
        <v>61</v>
      </c>
      <c r="C42" s="24" t="s">
        <v>56</v>
      </c>
      <c r="D42" s="28"/>
      <c r="E42" s="28"/>
      <c r="F42" s="28"/>
      <c r="G42" s="28"/>
      <c r="H42" s="28"/>
      <c r="I42" s="18"/>
    </row>
    <row r="43" spans="1:9" ht="27" thickBot="1" x14ac:dyDescent="0.35">
      <c r="A43" s="141"/>
      <c r="B43" s="27" t="s">
        <v>62</v>
      </c>
      <c r="C43" s="24" t="s">
        <v>58</v>
      </c>
      <c r="D43" s="28"/>
      <c r="E43" s="28"/>
      <c r="F43" s="28"/>
      <c r="G43" s="28"/>
      <c r="H43" s="28"/>
    </row>
    <row r="44" spans="1:9" ht="67.5" customHeight="1" thickBot="1" x14ac:dyDescent="0.35">
      <c r="A44" s="125">
        <v>3</v>
      </c>
      <c r="B44" s="27" t="s">
        <v>63</v>
      </c>
      <c r="C44" s="24" t="s">
        <v>60</v>
      </c>
      <c r="D44" s="28">
        <f>D48+D57+D60+D63+D66+D69+D72+D75+D78+D81+D84+D87+D90+D93+D51+D54+D96+D99+D102+D105+D108+D111+D114+D117</f>
        <v>163321</v>
      </c>
      <c r="E44" s="28">
        <f t="shared" ref="E44:H44" si="3">E48+E57+E60+E63+E66+E69+E72+E75+E78+E81+E84+E87+E90+E93+E51+E54+E96+E99+E102+E105+E108+E111+E114+E117</f>
        <v>165000</v>
      </c>
      <c r="F44" s="28">
        <f t="shared" si="3"/>
        <v>168000</v>
      </c>
      <c r="G44" s="28">
        <f t="shared" si="3"/>
        <v>170000</v>
      </c>
      <c r="H44" s="28">
        <f t="shared" si="3"/>
        <v>172000</v>
      </c>
    </row>
    <row r="45" spans="1:9" ht="51.75" customHeight="1" thickBot="1" x14ac:dyDescent="0.35">
      <c r="A45" s="126"/>
      <c r="B45" s="27" t="s">
        <v>64</v>
      </c>
      <c r="C45" s="24" t="s">
        <v>56</v>
      </c>
      <c r="D45" s="28">
        <v>94.3</v>
      </c>
      <c r="E45" s="28">
        <f>(D48*E49+D57*E58+D60*E61+D63*E64+D66*E67+D69*E70+D72*E73+D75*E76+D78*E79+D81*E82+D84*E85+D87*E88+D90*E91+D93*E94)/D44</f>
        <v>101</v>
      </c>
      <c r="F45" s="28">
        <f>(E48*F49+E57*F58+E60*F61+E63*F64+E66*F67+E69*F70+E72*F73+E75*F76+E78*F79+E81*F82+E84*F85+E87*F88+E90*F91+E93*F94)/E44</f>
        <v>101.8</v>
      </c>
      <c r="G45" s="28">
        <f>(F48*G49+F57*G58+F60*G61+F63*G64+F66*G67+F69*G70+F72*G73+F75*G76+F78*G79+F81*G82+F84*G85+F87*G88+F90*G91+F93*G94)/F44</f>
        <v>101.2</v>
      </c>
      <c r="H45" s="28">
        <f>(G48*H49+G57*H58+G60*H61+G63*H64+G66*H67+G69*H70+G72*H73+G75*H76+G78*H79+G81*H82+G84*H85+G87*H88+G90*H91+G93*H94)/G44</f>
        <v>101.2</v>
      </c>
    </row>
    <row r="46" spans="1:9" ht="26.25" customHeight="1" thickBot="1" x14ac:dyDescent="0.35">
      <c r="A46" s="127"/>
      <c r="B46" s="27" t="s">
        <v>62</v>
      </c>
      <c r="C46" s="24" t="s">
        <v>58</v>
      </c>
      <c r="D46" s="28">
        <v>95.4</v>
      </c>
      <c r="E46" s="28">
        <f>E44/D44/E45*10000</f>
        <v>100.02775921875531</v>
      </c>
      <c r="F46" s="28">
        <f>F44/E44/F45*10000</f>
        <v>100.01786033220216</v>
      </c>
      <c r="G46" s="28">
        <f>G44/F44/G45*10000</f>
        <v>99.990589121023902</v>
      </c>
      <c r="H46" s="28">
        <f>H44/G44/H45*10000</f>
        <v>99.976749593117873</v>
      </c>
    </row>
    <row r="47" spans="1:9" ht="12.75" customHeight="1" thickBot="1" x14ac:dyDescent="0.35">
      <c r="A47" s="11"/>
      <c r="B47" s="128" t="s">
        <v>65</v>
      </c>
      <c r="C47" s="129"/>
      <c r="D47" s="129"/>
      <c r="E47" s="129"/>
      <c r="F47" s="129"/>
      <c r="G47" s="129"/>
      <c r="H47" s="130"/>
    </row>
    <row r="48" spans="1:9" ht="39" customHeight="1" thickBot="1" x14ac:dyDescent="0.35">
      <c r="A48" s="104" t="s">
        <v>66</v>
      </c>
      <c r="B48" s="27" t="s">
        <v>67</v>
      </c>
      <c r="C48" s="27" t="s">
        <v>60</v>
      </c>
      <c r="D48" s="30"/>
      <c r="E48" s="28">
        <f>D48*E49*E50/10000</f>
        <v>0</v>
      </c>
      <c r="F48" s="28">
        <f>E48*F49*F50/10000</f>
        <v>0</v>
      </c>
      <c r="G48" s="28">
        <f>F48*G49*G50/10000</f>
        <v>0</v>
      </c>
      <c r="H48" s="28">
        <f>G48*H49*H50/10000</f>
        <v>0</v>
      </c>
    </row>
    <row r="49" spans="1:8" ht="53.25" customHeight="1" thickBot="1" x14ac:dyDescent="0.35">
      <c r="A49" s="105"/>
      <c r="B49" s="27" t="s">
        <v>64</v>
      </c>
      <c r="C49" s="27" t="s">
        <v>56</v>
      </c>
      <c r="D49" s="28"/>
      <c r="E49" s="28"/>
      <c r="F49" s="28"/>
      <c r="G49" s="28"/>
      <c r="H49" s="28"/>
    </row>
    <row r="50" spans="1:8" ht="31.5" customHeight="1" thickBot="1" x14ac:dyDescent="0.35">
      <c r="A50" s="106"/>
      <c r="B50" s="27" t="s">
        <v>62</v>
      </c>
      <c r="C50" s="27" t="s">
        <v>58</v>
      </c>
      <c r="D50" s="28"/>
      <c r="E50" s="28"/>
      <c r="F50" s="28"/>
      <c r="G50" s="28"/>
      <c r="H50" s="28"/>
    </row>
    <row r="51" spans="1:8" ht="31.5" customHeight="1" thickBot="1" x14ac:dyDescent="0.35">
      <c r="A51" s="104" t="s">
        <v>68</v>
      </c>
      <c r="B51" s="27" t="s">
        <v>69</v>
      </c>
      <c r="C51" s="27" t="s">
        <v>60</v>
      </c>
      <c r="D51" s="28"/>
      <c r="E51" s="28">
        <f>D51*E52*E53/10000</f>
        <v>0</v>
      </c>
      <c r="F51" s="28">
        <f>E51*F52*F53/10000</f>
        <v>0</v>
      </c>
      <c r="G51" s="28">
        <f>F51*G52*G53/10000</f>
        <v>0</v>
      </c>
      <c r="H51" s="28">
        <f>G51*H52*H53/10000</f>
        <v>0</v>
      </c>
    </row>
    <row r="52" spans="1:8" ht="55.5" customHeight="1" thickBot="1" x14ac:dyDescent="0.35">
      <c r="A52" s="105"/>
      <c r="B52" s="27" t="s">
        <v>64</v>
      </c>
      <c r="C52" s="27" t="s">
        <v>56</v>
      </c>
      <c r="D52" s="28"/>
      <c r="E52" s="28"/>
      <c r="F52" s="28"/>
      <c r="G52" s="28"/>
      <c r="H52" s="28"/>
    </row>
    <row r="53" spans="1:8" ht="31.5" customHeight="1" thickBot="1" x14ac:dyDescent="0.35">
      <c r="A53" s="106"/>
      <c r="B53" s="27" t="s">
        <v>62</v>
      </c>
      <c r="C53" s="27" t="s">
        <v>58</v>
      </c>
      <c r="D53" s="28"/>
      <c r="E53" s="28"/>
      <c r="F53" s="28"/>
      <c r="G53" s="28"/>
      <c r="H53" s="28"/>
    </row>
    <row r="54" spans="1:8" ht="31.5" customHeight="1" thickBot="1" x14ac:dyDescent="0.35">
      <c r="A54" s="104" t="s">
        <v>70</v>
      </c>
      <c r="B54" s="27" t="s">
        <v>71</v>
      </c>
      <c r="C54" s="27" t="s">
        <v>60</v>
      </c>
      <c r="D54" s="28"/>
      <c r="E54" s="28">
        <f>D54*E55*E56/10000</f>
        <v>0</v>
      </c>
      <c r="F54" s="28">
        <f>E54*F55*F56/10000</f>
        <v>0</v>
      </c>
      <c r="G54" s="28">
        <f>F54*G55*G56/10000</f>
        <v>0</v>
      </c>
      <c r="H54" s="28">
        <f>G54*H55*H56/10000</f>
        <v>0</v>
      </c>
    </row>
    <row r="55" spans="1:8" ht="55.5" customHeight="1" thickBot="1" x14ac:dyDescent="0.35">
      <c r="A55" s="105"/>
      <c r="B55" s="27" t="s">
        <v>64</v>
      </c>
      <c r="C55" s="27" t="s">
        <v>56</v>
      </c>
      <c r="D55" s="28"/>
      <c r="E55" s="28"/>
      <c r="F55" s="28"/>
      <c r="G55" s="28"/>
      <c r="H55" s="28"/>
    </row>
    <row r="56" spans="1:8" ht="31.5" customHeight="1" thickBot="1" x14ac:dyDescent="0.35">
      <c r="A56" s="106"/>
      <c r="B56" s="27" t="s">
        <v>62</v>
      </c>
      <c r="C56" s="27" t="s">
        <v>58</v>
      </c>
      <c r="D56" s="28"/>
      <c r="E56" s="28"/>
      <c r="F56" s="28"/>
      <c r="G56" s="28"/>
      <c r="H56" s="28"/>
    </row>
    <row r="57" spans="1:8" ht="32.25" customHeight="1" thickBot="1" x14ac:dyDescent="0.35">
      <c r="A57" s="104" t="s">
        <v>72</v>
      </c>
      <c r="B57" s="27" t="s">
        <v>73</v>
      </c>
      <c r="C57" s="27" t="s">
        <v>60</v>
      </c>
      <c r="D57" s="30"/>
      <c r="E57" s="28">
        <f>D57*E58*E59/10000</f>
        <v>0</v>
      </c>
      <c r="F57" s="28">
        <f>E57*F58*F59/10000</f>
        <v>0</v>
      </c>
      <c r="G57" s="28">
        <f>F57*G58*G59/10000</f>
        <v>0</v>
      </c>
      <c r="H57" s="28">
        <f>G57*H58*H59/10000</f>
        <v>0</v>
      </c>
    </row>
    <row r="58" spans="1:8" ht="51" customHeight="1" thickBot="1" x14ac:dyDescent="0.35">
      <c r="A58" s="105"/>
      <c r="B58" s="27" t="s">
        <v>64</v>
      </c>
      <c r="C58" s="27" t="s">
        <v>56</v>
      </c>
      <c r="D58" s="28"/>
      <c r="E58" s="28"/>
      <c r="F58" s="28"/>
      <c r="G58" s="28"/>
      <c r="H58" s="28"/>
    </row>
    <row r="59" spans="1:8" ht="31.5" customHeight="1" thickBot="1" x14ac:dyDescent="0.35">
      <c r="A59" s="106"/>
      <c r="B59" s="27" t="s">
        <v>62</v>
      </c>
      <c r="C59" s="27" t="s">
        <v>58</v>
      </c>
      <c r="D59" s="28"/>
      <c r="E59" s="28"/>
      <c r="F59" s="28"/>
      <c r="G59" s="28"/>
      <c r="H59" s="28"/>
    </row>
    <row r="60" spans="1:8" ht="29.25" customHeight="1" thickBot="1" x14ac:dyDescent="0.35">
      <c r="A60" s="104" t="s">
        <v>74</v>
      </c>
      <c r="B60" s="27" t="s">
        <v>75</v>
      </c>
      <c r="C60" s="27" t="s">
        <v>60</v>
      </c>
      <c r="D60" s="30"/>
      <c r="E60" s="28">
        <f>D60*E61*E62/10000</f>
        <v>0</v>
      </c>
      <c r="F60" s="28">
        <f>E60*F61*F62/10000</f>
        <v>0</v>
      </c>
      <c r="G60" s="28">
        <f>F60*G61*G62/10000</f>
        <v>0</v>
      </c>
      <c r="H60" s="28">
        <f>G60*H61*H62/10000</f>
        <v>0</v>
      </c>
    </row>
    <row r="61" spans="1:8" ht="53.4" thickBot="1" x14ac:dyDescent="0.35">
      <c r="A61" s="105"/>
      <c r="B61" s="27" t="s">
        <v>64</v>
      </c>
      <c r="C61" s="27" t="s">
        <v>56</v>
      </c>
      <c r="D61" s="28"/>
      <c r="E61" s="28"/>
      <c r="F61" s="28"/>
      <c r="G61" s="28"/>
      <c r="H61" s="28"/>
    </row>
    <row r="62" spans="1:8" ht="26.25" customHeight="1" thickBot="1" x14ac:dyDescent="0.35">
      <c r="A62" s="106"/>
      <c r="B62" s="27" t="s">
        <v>62</v>
      </c>
      <c r="C62" s="27" t="s">
        <v>58</v>
      </c>
      <c r="D62" s="28"/>
      <c r="E62" s="28"/>
      <c r="F62" s="28"/>
      <c r="G62" s="28"/>
      <c r="H62" s="28"/>
    </row>
    <row r="63" spans="1:8" ht="26.25" customHeight="1" thickBot="1" x14ac:dyDescent="0.35">
      <c r="A63" s="104" t="s">
        <v>76</v>
      </c>
      <c r="B63" s="27" t="s">
        <v>77</v>
      </c>
      <c r="C63" s="27" t="s">
        <v>60</v>
      </c>
      <c r="D63" s="30"/>
      <c r="E63" s="28">
        <f>D63*E64*E65/10000</f>
        <v>0</v>
      </c>
      <c r="F63" s="28">
        <f>E63*F64*F65/10000</f>
        <v>0</v>
      </c>
      <c r="G63" s="28">
        <f>F63*G64*G65/10000</f>
        <v>0</v>
      </c>
      <c r="H63" s="28">
        <f>G63*H64*H65/10000</f>
        <v>0</v>
      </c>
    </row>
    <row r="64" spans="1:8" ht="51" customHeight="1" thickBot="1" x14ac:dyDescent="0.35">
      <c r="A64" s="105"/>
      <c r="B64" s="27" t="s">
        <v>64</v>
      </c>
      <c r="C64" s="27" t="s">
        <v>56</v>
      </c>
      <c r="D64" s="28"/>
      <c r="E64" s="28"/>
      <c r="F64" s="28"/>
      <c r="G64" s="28"/>
      <c r="H64" s="28"/>
    </row>
    <row r="65" spans="1:8" ht="27" customHeight="1" thickBot="1" x14ac:dyDescent="0.35">
      <c r="A65" s="106"/>
      <c r="B65" s="27" t="s">
        <v>62</v>
      </c>
      <c r="C65" s="27" t="s">
        <v>58</v>
      </c>
      <c r="D65" s="28"/>
      <c r="E65" s="28"/>
      <c r="F65" s="28"/>
      <c r="G65" s="28"/>
      <c r="H65" s="28"/>
    </row>
    <row r="66" spans="1:8" ht="43.5" customHeight="1" thickBot="1" x14ac:dyDescent="0.35">
      <c r="A66" s="104" t="s">
        <v>78</v>
      </c>
      <c r="B66" s="27" t="s">
        <v>79</v>
      </c>
      <c r="C66" s="27" t="s">
        <v>60</v>
      </c>
      <c r="D66" s="30"/>
      <c r="E66" s="28"/>
      <c r="F66" s="28"/>
      <c r="G66" s="28"/>
      <c r="H66" s="28"/>
    </row>
    <row r="67" spans="1:8" ht="51" customHeight="1" thickBot="1" x14ac:dyDescent="0.35">
      <c r="A67" s="105"/>
      <c r="B67" s="27" t="s">
        <v>64</v>
      </c>
      <c r="C67" s="27" t="s">
        <v>56</v>
      </c>
      <c r="D67" s="28"/>
      <c r="E67" s="28"/>
      <c r="F67" s="28"/>
      <c r="G67" s="28"/>
      <c r="H67" s="28"/>
    </row>
    <row r="68" spans="1:8" ht="27" customHeight="1" thickBot="1" x14ac:dyDescent="0.35">
      <c r="A68" s="106"/>
      <c r="B68" s="27" t="s">
        <v>62</v>
      </c>
      <c r="C68" s="27" t="s">
        <v>58</v>
      </c>
      <c r="D68" s="28"/>
      <c r="E68" s="28"/>
      <c r="F68" s="28"/>
      <c r="G68" s="28"/>
      <c r="H68" s="28"/>
    </row>
    <row r="69" spans="1:8" ht="26.25" customHeight="1" thickBot="1" x14ac:dyDescent="0.35">
      <c r="A69" s="104" t="s">
        <v>80</v>
      </c>
      <c r="B69" s="27" t="s">
        <v>81</v>
      </c>
      <c r="C69" s="27" t="s">
        <v>60</v>
      </c>
      <c r="D69" s="30"/>
      <c r="E69" s="28">
        <f>D69*E70*E71/10000</f>
        <v>0</v>
      </c>
      <c r="F69" s="28">
        <f>E69*F70*F71/10000</f>
        <v>0</v>
      </c>
      <c r="G69" s="28">
        <f>F69*G70*G71/10000</f>
        <v>0</v>
      </c>
      <c r="H69" s="28">
        <f>G69*H70*H71/10000</f>
        <v>0</v>
      </c>
    </row>
    <row r="70" spans="1:8" ht="52.5" customHeight="1" thickBot="1" x14ac:dyDescent="0.35">
      <c r="A70" s="105"/>
      <c r="B70" s="27" t="s">
        <v>64</v>
      </c>
      <c r="C70" s="27" t="s">
        <v>56</v>
      </c>
      <c r="D70" s="28"/>
      <c r="E70" s="28"/>
      <c r="F70" s="28"/>
      <c r="G70" s="28"/>
      <c r="H70" s="28"/>
    </row>
    <row r="71" spans="1:8" ht="30" customHeight="1" thickBot="1" x14ac:dyDescent="0.35">
      <c r="A71" s="106"/>
      <c r="B71" s="27" t="s">
        <v>62</v>
      </c>
      <c r="C71" s="27" t="s">
        <v>58</v>
      </c>
      <c r="D71" s="28"/>
      <c r="E71" s="28"/>
      <c r="F71" s="28"/>
      <c r="G71" s="28"/>
      <c r="H71" s="28"/>
    </row>
    <row r="72" spans="1:8" ht="27.75" customHeight="1" thickBot="1" x14ac:dyDescent="0.35">
      <c r="A72" s="104" t="s">
        <v>82</v>
      </c>
      <c r="B72" s="27" t="s">
        <v>83</v>
      </c>
      <c r="C72" s="27" t="s">
        <v>60</v>
      </c>
      <c r="D72" s="30"/>
      <c r="E72" s="28">
        <f>D72*E73*E74/10000</f>
        <v>0</v>
      </c>
      <c r="F72" s="28">
        <f>E72*F73*F74/10000</f>
        <v>0</v>
      </c>
      <c r="G72" s="28">
        <f>F72*G73*G74/10000</f>
        <v>0</v>
      </c>
      <c r="H72" s="28">
        <f>G72*H73*H74/10000</f>
        <v>0</v>
      </c>
    </row>
    <row r="73" spans="1:8" ht="50.25" customHeight="1" thickBot="1" x14ac:dyDescent="0.35">
      <c r="A73" s="105"/>
      <c r="B73" s="27" t="s">
        <v>64</v>
      </c>
      <c r="C73" s="27" t="s">
        <v>56</v>
      </c>
      <c r="D73" s="28"/>
      <c r="E73" s="28"/>
      <c r="F73" s="28"/>
      <c r="G73" s="28"/>
      <c r="H73" s="28"/>
    </row>
    <row r="74" spans="1:8" ht="27" customHeight="1" thickBot="1" x14ac:dyDescent="0.35">
      <c r="A74" s="106"/>
      <c r="B74" s="27" t="s">
        <v>62</v>
      </c>
      <c r="C74" s="27" t="s">
        <v>58</v>
      </c>
      <c r="D74" s="28"/>
      <c r="E74" s="28"/>
      <c r="F74" s="28"/>
      <c r="G74" s="28"/>
      <c r="H74" s="28"/>
    </row>
    <row r="75" spans="1:8" ht="26.25" customHeight="1" thickBot="1" x14ac:dyDescent="0.35">
      <c r="A75" s="104" t="s">
        <v>84</v>
      </c>
      <c r="B75" s="27" t="s">
        <v>85</v>
      </c>
      <c r="C75" s="27" t="s">
        <v>60</v>
      </c>
      <c r="D75" s="30"/>
      <c r="E75" s="28">
        <f>D75*E76*E77/10000</f>
        <v>0</v>
      </c>
      <c r="F75" s="28">
        <f>E75*F76*F77/10000</f>
        <v>0</v>
      </c>
      <c r="G75" s="28">
        <f>F75*G76*G77/10000</f>
        <v>0</v>
      </c>
      <c r="H75" s="28">
        <f>G75*H76*H77/10000</f>
        <v>0</v>
      </c>
    </row>
    <row r="76" spans="1:8" ht="54.75" customHeight="1" thickBot="1" x14ac:dyDescent="0.35">
      <c r="A76" s="105"/>
      <c r="B76" s="27" t="s">
        <v>64</v>
      </c>
      <c r="C76" s="27" t="s">
        <v>56</v>
      </c>
      <c r="D76" s="28"/>
      <c r="E76" s="28"/>
      <c r="F76" s="28"/>
      <c r="G76" s="28"/>
      <c r="H76" s="28"/>
    </row>
    <row r="77" spans="1:8" ht="27" customHeight="1" thickBot="1" x14ac:dyDescent="0.35">
      <c r="A77" s="106"/>
      <c r="B77" s="27" t="s">
        <v>62</v>
      </c>
      <c r="C77" s="27" t="s">
        <v>58</v>
      </c>
      <c r="D77" s="28"/>
      <c r="E77" s="28"/>
      <c r="F77" s="28"/>
      <c r="G77" s="28"/>
      <c r="H77" s="28"/>
    </row>
    <row r="78" spans="1:8" ht="38.25" customHeight="1" thickBot="1" x14ac:dyDescent="0.35">
      <c r="A78" s="104" t="s">
        <v>86</v>
      </c>
      <c r="B78" s="27" t="s">
        <v>87</v>
      </c>
      <c r="C78" s="27" t="s">
        <v>60</v>
      </c>
      <c r="D78" s="30"/>
      <c r="E78" s="28">
        <f>D78*E79*E80/10000</f>
        <v>0</v>
      </c>
      <c r="F78" s="28">
        <f>E78*F79*F80/10000</f>
        <v>0</v>
      </c>
      <c r="G78" s="28">
        <f>F78*G79*G80/10000</f>
        <v>0</v>
      </c>
      <c r="H78" s="28">
        <f>G78*H79*H80/10000</f>
        <v>0</v>
      </c>
    </row>
    <row r="79" spans="1:8" ht="53.4" thickBot="1" x14ac:dyDescent="0.35">
      <c r="A79" s="105"/>
      <c r="B79" s="27" t="s">
        <v>64</v>
      </c>
      <c r="C79" s="27" t="s">
        <v>56</v>
      </c>
      <c r="D79" s="28"/>
      <c r="E79" s="28"/>
      <c r="F79" s="28"/>
      <c r="G79" s="28"/>
      <c r="H79" s="28"/>
    </row>
    <row r="80" spans="1:8" ht="26.25" customHeight="1" thickBot="1" x14ac:dyDescent="0.35">
      <c r="A80" s="106"/>
      <c r="B80" s="27" t="s">
        <v>62</v>
      </c>
      <c r="C80" s="27" t="s">
        <v>58</v>
      </c>
      <c r="D80" s="28"/>
      <c r="E80" s="28"/>
      <c r="F80" s="28"/>
      <c r="G80" s="28"/>
      <c r="H80" s="28"/>
    </row>
    <row r="81" spans="1:8" ht="39.75" customHeight="1" thickBot="1" x14ac:dyDescent="0.35">
      <c r="A81" s="104" t="s">
        <v>88</v>
      </c>
      <c r="B81" s="27" t="s">
        <v>89</v>
      </c>
      <c r="C81" s="27" t="s">
        <v>60</v>
      </c>
      <c r="D81" s="30"/>
      <c r="E81" s="28">
        <f>D81*E82*E83/10000</f>
        <v>0</v>
      </c>
      <c r="F81" s="28">
        <f>E81*F82*F83/10000</f>
        <v>0</v>
      </c>
      <c r="G81" s="28">
        <f>F81*G82*G83/10000</f>
        <v>0</v>
      </c>
      <c r="H81" s="28">
        <f>G81*H82*H83/10000</f>
        <v>0</v>
      </c>
    </row>
    <row r="82" spans="1:8" ht="53.4" thickBot="1" x14ac:dyDescent="0.35">
      <c r="A82" s="105"/>
      <c r="B82" s="27" t="s">
        <v>64</v>
      </c>
      <c r="C82" s="27" t="s">
        <v>56</v>
      </c>
      <c r="D82" s="28"/>
      <c r="E82" s="28"/>
      <c r="F82" s="28"/>
      <c r="G82" s="28"/>
      <c r="H82" s="28"/>
    </row>
    <row r="83" spans="1:8" ht="25.5" customHeight="1" thickBot="1" x14ac:dyDescent="0.35">
      <c r="A83" s="106"/>
      <c r="B83" s="27" t="s">
        <v>62</v>
      </c>
      <c r="C83" s="27" t="s">
        <v>58</v>
      </c>
      <c r="D83" s="28"/>
      <c r="E83" s="28"/>
      <c r="F83" s="28"/>
      <c r="G83" s="28"/>
      <c r="H83" s="28"/>
    </row>
    <row r="84" spans="1:8" ht="39.75" customHeight="1" thickBot="1" x14ac:dyDescent="0.35">
      <c r="A84" s="104" t="s">
        <v>90</v>
      </c>
      <c r="B84" s="27" t="s">
        <v>91</v>
      </c>
      <c r="C84" s="27" t="s">
        <v>60</v>
      </c>
      <c r="D84" s="30">
        <v>163321</v>
      </c>
      <c r="E84" s="28">
        <v>165000</v>
      </c>
      <c r="F84" s="28">
        <v>168000</v>
      </c>
      <c r="G84" s="28">
        <v>170000</v>
      </c>
      <c r="H84" s="28">
        <v>172000</v>
      </c>
    </row>
    <row r="85" spans="1:8" ht="53.4" thickBot="1" x14ac:dyDescent="0.35">
      <c r="A85" s="105"/>
      <c r="B85" s="27" t="s">
        <v>64</v>
      </c>
      <c r="C85" s="27" t="s">
        <v>56</v>
      </c>
      <c r="D85" s="28">
        <v>94.3</v>
      </c>
      <c r="E85" s="28">
        <v>101</v>
      </c>
      <c r="F85" s="28">
        <v>101.8</v>
      </c>
      <c r="G85" s="28">
        <v>101.2</v>
      </c>
      <c r="H85" s="28">
        <v>101.2</v>
      </c>
    </row>
    <row r="86" spans="1:8" ht="26.25" customHeight="1" thickBot="1" x14ac:dyDescent="0.35">
      <c r="A86" s="106"/>
      <c r="B86" s="27" t="s">
        <v>62</v>
      </c>
      <c r="C86" s="27" t="s">
        <v>58</v>
      </c>
      <c r="D86" s="28">
        <v>95.4</v>
      </c>
      <c r="E86" s="28">
        <v>102</v>
      </c>
      <c r="F86" s="28">
        <v>104.1</v>
      </c>
      <c r="G86" s="28">
        <v>104.2</v>
      </c>
      <c r="H86" s="28">
        <v>104.2</v>
      </c>
    </row>
    <row r="87" spans="1:8" ht="28.5" customHeight="1" thickBot="1" x14ac:dyDescent="0.35">
      <c r="A87" s="104" t="s">
        <v>92</v>
      </c>
      <c r="B87" s="27" t="s">
        <v>93</v>
      </c>
      <c r="C87" s="27" t="s">
        <v>60</v>
      </c>
      <c r="D87" s="30"/>
      <c r="E87" s="28">
        <f>D87*E88*E89/10000</f>
        <v>0</v>
      </c>
      <c r="F87" s="28">
        <f>E87*F88*F89/10000</f>
        <v>0</v>
      </c>
      <c r="G87" s="28">
        <f>F87*G88*G89/10000</f>
        <v>0</v>
      </c>
      <c r="H87" s="28">
        <f>G87*H88*H89/10000</f>
        <v>0</v>
      </c>
    </row>
    <row r="88" spans="1:8" ht="51.75" customHeight="1" thickBot="1" x14ac:dyDescent="0.35">
      <c r="A88" s="105"/>
      <c r="B88" s="27" t="s">
        <v>64</v>
      </c>
      <c r="C88" s="27" t="s">
        <v>56</v>
      </c>
      <c r="D88" s="28"/>
      <c r="E88" s="28"/>
      <c r="F88" s="28"/>
      <c r="G88" s="28"/>
      <c r="H88" s="28"/>
    </row>
    <row r="89" spans="1:8" ht="28.5" customHeight="1" thickBot="1" x14ac:dyDescent="0.35">
      <c r="A89" s="106"/>
      <c r="B89" s="27" t="s">
        <v>62</v>
      </c>
      <c r="C89" s="27" t="s">
        <v>58</v>
      </c>
      <c r="D89" s="28"/>
      <c r="E89" s="28"/>
      <c r="F89" s="28"/>
      <c r="G89" s="28"/>
      <c r="H89" s="28"/>
    </row>
    <row r="90" spans="1:8" ht="27.75" customHeight="1" thickBot="1" x14ac:dyDescent="0.35">
      <c r="A90" s="104" t="s">
        <v>94</v>
      </c>
      <c r="B90" s="27" t="s">
        <v>95</v>
      </c>
      <c r="C90" s="27" t="s">
        <v>60</v>
      </c>
      <c r="D90" s="30"/>
      <c r="E90" s="28">
        <f>D90*E91*E92/10000</f>
        <v>0</v>
      </c>
      <c r="F90" s="28">
        <f>E90*F91*F92/10000</f>
        <v>0</v>
      </c>
      <c r="G90" s="28">
        <f>F90*G91*G92/10000</f>
        <v>0</v>
      </c>
      <c r="H90" s="28">
        <f>G90*H91*H92/10000</f>
        <v>0</v>
      </c>
    </row>
    <row r="91" spans="1:8" ht="53.4" thickBot="1" x14ac:dyDescent="0.35">
      <c r="A91" s="105"/>
      <c r="B91" s="27" t="s">
        <v>64</v>
      </c>
      <c r="C91" s="27" t="s">
        <v>56</v>
      </c>
      <c r="D91" s="28"/>
      <c r="E91" s="28"/>
      <c r="F91" s="28"/>
      <c r="G91" s="28"/>
      <c r="H91" s="28"/>
    </row>
    <row r="92" spans="1:8" ht="27.75" customHeight="1" thickBot="1" x14ac:dyDescent="0.35">
      <c r="A92" s="106"/>
      <c r="B92" s="27" t="s">
        <v>62</v>
      </c>
      <c r="C92" s="27" t="s">
        <v>58</v>
      </c>
      <c r="D92" s="28"/>
      <c r="E92" s="28"/>
      <c r="F92" s="28"/>
      <c r="G92" s="28"/>
      <c r="H92" s="28"/>
    </row>
    <row r="93" spans="1:8" ht="27" customHeight="1" thickBot="1" x14ac:dyDescent="0.35">
      <c r="A93" s="104" t="s">
        <v>96</v>
      </c>
      <c r="B93" s="27" t="s">
        <v>97</v>
      </c>
      <c r="C93" s="27" t="s">
        <v>60</v>
      </c>
      <c r="D93" s="30"/>
      <c r="E93" s="28">
        <f>D93*E94*E95/10000</f>
        <v>0</v>
      </c>
      <c r="F93" s="28">
        <f>E93*F94*F95/10000</f>
        <v>0</v>
      </c>
      <c r="G93" s="28">
        <f>F93*G94*G95/10000</f>
        <v>0</v>
      </c>
      <c r="H93" s="28">
        <f>G93*H94*H95/10000</f>
        <v>0</v>
      </c>
    </row>
    <row r="94" spans="1:8" ht="52.5" customHeight="1" thickBot="1" x14ac:dyDescent="0.35">
      <c r="A94" s="105"/>
      <c r="B94" s="27" t="s">
        <v>64</v>
      </c>
      <c r="C94" s="27" t="s">
        <v>56</v>
      </c>
      <c r="D94" s="28"/>
      <c r="E94" s="28"/>
      <c r="F94" s="28"/>
      <c r="G94" s="28"/>
      <c r="H94" s="28"/>
    </row>
    <row r="95" spans="1:8" ht="26.25" customHeight="1" thickBot="1" x14ac:dyDescent="0.35">
      <c r="A95" s="106"/>
      <c r="B95" s="27" t="s">
        <v>62</v>
      </c>
      <c r="C95" s="27" t="s">
        <v>58</v>
      </c>
      <c r="D95" s="28"/>
      <c r="E95" s="28"/>
      <c r="F95" s="28"/>
      <c r="G95" s="28"/>
      <c r="H95" s="28"/>
    </row>
    <row r="96" spans="1:8" ht="26.25" customHeight="1" thickBot="1" x14ac:dyDescent="0.35">
      <c r="A96" s="104" t="s">
        <v>98</v>
      </c>
      <c r="B96" s="27" t="s">
        <v>99</v>
      </c>
      <c r="C96" s="27" t="s">
        <v>60</v>
      </c>
      <c r="D96" s="30"/>
      <c r="E96" s="28">
        <f>D96*E97*E98/10000</f>
        <v>0</v>
      </c>
      <c r="F96" s="28">
        <f>E96*F97*F98/10000</f>
        <v>0</v>
      </c>
      <c r="G96" s="28">
        <f>F96*G97*G98/10000</f>
        <v>0</v>
      </c>
      <c r="H96" s="28">
        <f>G96*H97*H98/10000</f>
        <v>0</v>
      </c>
    </row>
    <row r="97" spans="1:8" ht="57" customHeight="1" thickBot="1" x14ac:dyDescent="0.35">
      <c r="A97" s="105"/>
      <c r="B97" s="27" t="s">
        <v>64</v>
      </c>
      <c r="C97" s="27" t="s">
        <v>56</v>
      </c>
      <c r="D97" s="28"/>
      <c r="E97" s="28"/>
      <c r="F97" s="28"/>
      <c r="G97" s="28"/>
      <c r="H97" s="28"/>
    </row>
    <row r="98" spans="1:8" ht="26.25" customHeight="1" thickBot="1" x14ac:dyDescent="0.35">
      <c r="A98" s="106"/>
      <c r="B98" s="27" t="s">
        <v>62</v>
      </c>
      <c r="C98" s="27" t="s">
        <v>58</v>
      </c>
      <c r="D98" s="28"/>
      <c r="E98" s="28"/>
      <c r="F98" s="28"/>
      <c r="G98" s="28"/>
      <c r="H98" s="28"/>
    </row>
    <row r="99" spans="1:8" ht="26.25" customHeight="1" thickBot="1" x14ac:dyDescent="0.35">
      <c r="A99" s="104" t="s">
        <v>100</v>
      </c>
      <c r="B99" s="27" t="s">
        <v>101</v>
      </c>
      <c r="C99" s="27" t="s">
        <v>60</v>
      </c>
      <c r="D99" s="30"/>
      <c r="E99" s="28">
        <f>D99*E100*E101/10000</f>
        <v>0</v>
      </c>
      <c r="F99" s="28">
        <f>E99*F100*F101/10000</f>
        <v>0</v>
      </c>
      <c r="G99" s="28">
        <f>F99*G100*G101/10000</f>
        <v>0</v>
      </c>
      <c r="H99" s="28">
        <f>G99*H100*H101/10000</f>
        <v>0</v>
      </c>
    </row>
    <row r="100" spans="1:8" ht="52.5" customHeight="1" thickBot="1" x14ac:dyDescent="0.35">
      <c r="A100" s="105"/>
      <c r="B100" s="27" t="s">
        <v>64</v>
      </c>
      <c r="C100" s="27" t="s">
        <v>56</v>
      </c>
      <c r="D100" s="28"/>
      <c r="E100" s="28"/>
      <c r="F100" s="28"/>
      <c r="G100" s="28"/>
      <c r="H100" s="28"/>
    </row>
    <row r="101" spans="1:8" ht="26.25" customHeight="1" thickBot="1" x14ac:dyDescent="0.35">
      <c r="A101" s="106"/>
      <c r="B101" s="27" t="s">
        <v>62</v>
      </c>
      <c r="C101" s="27" t="s">
        <v>58</v>
      </c>
      <c r="D101" s="28"/>
      <c r="E101" s="28"/>
      <c r="F101" s="28"/>
      <c r="G101" s="28"/>
      <c r="H101" s="28"/>
    </row>
    <row r="102" spans="1:8" ht="26.25" customHeight="1" thickBot="1" x14ac:dyDescent="0.35">
      <c r="A102" s="104" t="s">
        <v>102</v>
      </c>
      <c r="B102" s="27" t="s">
        <v>103</v>
      </c>
      <c r="C102" s="27" t="s">
        <v>60</v>
      </c>
      <c r="D102" s="28"/>
      <c r="E102" s="28">
        <f>D102*E103*E104/10000</f>
        <v>0</v>
      </c>
      <c r="F102" s="28">
        <f>E102*F103*F104/10000</f>
        <v>0</v>
      </c>
      <c r="G102" s="28">
        <f>F102*G103*G104/10000</f>
        <v>0</v>
      </c>
      <c r="H102" s="28">
        <f>G102*H103*H104/10000</f>
        <v>0</v>
      </c>
    </row>
    <row r="103" spans="1:8" ht="57.75" customHeight="1" thickBot="1" x14ac:dyDescent="0.35">
      <c r="A103" s="105"/>
      <c r="B103" s="27" t="s">
        <v>64</v>
      </c>
      <c r="C103" s="27" t="s">
        <v>56</v>
      </c>
      <c r="D103" s="28"/>
      <c r="E103" s="28"/>
      <c r="F103" s="28"/>
      <c r="G103" s="28"/>
      <c r="H103" s="28"/>
    </row>
    <row r="104" spans="1:8" ht="26.25" customHeight="1" thickBot="1" x14ac:dyDescent="0.35">
      <c r="A104" s="106"/>
      <c r="B104" s="27" t="s">
        <v>62</v>
      </c>
      <c r="C104" s="27" t="s">
        <v>58</v>
      </c>
      <c r="D104" s="28"/>
      <c r="E104" s="28"/>
      <c r="F104" s="28"/>
      <c r="G104" s="28"/>
      <c r="H104" s="28"/>
    </row>
    <row r="105" spans="1:8" ht="26.25" customHeight="1" thickBot="1" x14ac:dyDescent="0.35">
      <c r="A105" s="104" t="s">
        <v>104</v>
      </c>
      <c r="B105" s="27" t="s">
        <v>105</v>
      </c>
      <c r="C105" s="27" t="s">
        <v>60</v>
      </c>
      <c r="D105" s="28"/>
      <c r="E105" s="28">
        <f>D105*E106*E107/10000</f>
        <v>0</v>
      </c>
      <c r="F105" s="28">
        <f>E105*F106*F107/10000</f>
        <v>0</v>
      </c>
      <c r="G105" s="28">
        <f>F105*G106*G107/10000</f>
        <v>0</v>
      </c>
      <c r="H105" s="28">
        <f>G105*H106*H107/10000</f>
        <v>0</v>
      </c>
    </row>
    <row r="106" spans="1:8" ht="54.75" customHeight="1" thickBot="1" x14ac:dyDescent="0.35">
      <c r="A106" s="105"/>
      <c r="B106" s="27" t="s">
        <v>64</v>
      </c>
      <c r="C106" s="27" t="s">
        <v>56</v>
      </c>
      <c r="D106" s="28"/>
      <c r="E106" s="28"/>
      <c r="F106" s="28"/>
      <c r="G106" s="28"/>
      <c r="H106" s="28"/>
    </row>
    <row r="107" spans="1:8" ht="26.25" customHeight="1" thickBot="1" x14ac:dyDescent="0.35">
      <c r="A107" s="106"/>
      <c r="B107" s="27" t="s">
        <v>62</v>
      </c>
      <c r="C107" s="27" t="s">
        <v>58</v>
      </c>
      <c r="D107" s="28"/>
      <c r="E107" s="28"/>
      <c r="F107" s="28"/>
      <c r="G107" s="28"/>
      <c r="H107" s="28"/>
    </row>
    <row r="108" spans="1:8" ht="28.5" customHeight="1" thickBot="1" x14ac:dyDescent="0.35">
      <c r="A108" s="104" t="s">
        <v>106</v>
      </c>
      <c r="B108" s="27" t="s">
        <v>107</v>
      </c>
      <c r="C108" s="27" t="s">
        <v>60</v>
      </c>
      <c r="D108" s="28"/>
      <c r="E108" s="28">
        <f>D108*E109*E110/10000</f>
        <v>0</v>
      </c>
      <c r="F108" s="28">
        <f>E108*F109*F110/10000</f>
        <v>0</v>
      </c>
      <c r="G108" s="28">
        <f>F108*G109*G110/10000</f>
        <v>0</v>
      </c>
      <c r="H108" s="28">
        <f>G108*H109*H110/10000</f>
        <v>0</v>
      </c>
    </row>
    <row r="109" spans="1:8" ht="51" customHeight="1" thickBot="1" x14ac:dyDescent="0.35">
      <c r="A109" s="105"/>
      <c r="B109" s="27" t="s">
        <v>64</v>
      </c>
      <c r="C109" s="27" t="s">
        <v>56</v>
      </c>
      <c r="D109" s="28"/>
      <c r="E109" s="28"/>
      <c r="F109" s="28"/>
      <c r="G109" s="28"/>
      <c r="H109" s="28"/>
    </row>
    <row r="110" spans="1:8" ht="26.25" customHeight="1" thickBot="1" x14ac:dyDescent="0.35">
      <c r="A110" s="106"/>
      <c r="B110" s="27" t="s">
        <v>62</v>
      </c>
      <c r="C110" s="27" t="s">
        <v>58</v>
      </c>
      <c r="D110" s="28"/>
      <c r="E110" s="28"/>
      <c r="F110" s="28"/>
      <c r="G110" s="28"/>
      <c r="H110" s="28"/>
    </row>
    <row r="111" spans="1:8" ht="26.25" customHeight="1" thickBot="1" x14ac:dyDescent="0.35">
      <c r="A111" s="104" t="s">
        <v>108</v>
      </c>
      <c r="B111" s="27" t="s">
        <v>109</v>
      </c>
      <c r="C111" s="27" t="s">
        <v>60</v>
      </c>
      <c r="D111" s="28"/>
      <c r="E111" s="28">
        <f>D111*E112*E113/10000</f>
        <v>0</v>
      </c>
      <c r="F111" s="28">
        <f>E111*F112*F113/10000</f>
        <v>0</v>
      </c>
      <c r="G111" s="28">
        <f>F111*G112*G113/10000</f>
        <v>0</v>
      </c>
      <c r="H111" s="28">
        <f>G111*H112*H113/10000</f>
        <v>0</v>
      </c>
    </row>
    <row r="112" spans="1:8" ht="56.25" customHeight="1" thickBot="1" x14ac:dyDescent="0.35">
      <c r="A112" s="105"/>
      <c r="B112" s="27" t="s">
        <v>64</v>
      </c>
      <c r="C112" s="27" t="s">
        <v>56</v>
      </c>
      <c r="D112" s="28"/>
      <c r="E112" s="28"/>
      <c r="F112" s="28"/>
      <c r="G112" s="28"/>
      <c r="H112" s="28"/>
    </row>
    <row r="113" spans="1:8" ht="26.25" customHeight="1" thickBot="1" x14ac:dyDescent="0.35">
      <c r="A113" s="106"/>
      <c r="B113" s="27" t="s">
        <v>62</v>
      </c>
      <c r="C113" s="27" t="s">
        <v>58</v>
      </c>
      <c r="D113" s="28"/>
      <c r="E113" s="28"/>
      <c r="F113" s="28"/>
      <c r="G113" s="28"/>
      <c r="H113" s="28"/>
    </row>
    <row r="114" spans="1:8" ht="26.25" customHeight="1" thickBot="1" x14ac:dyDescent="0.35">
      <c r="A114" s="104" t="s">
        <v>110</v>
      </c>
      <c r="B114" s="27" t="s">
        <v>111</v>
      </c>
      <c r="C114" s="27" t="s">
        <v>60</v>
      </c>
      <c r="D114" s="28"/>
      <c r="E114" s="28">
        <f>D114*E115*E116/10000</f>
        <v>0</v>
      </c>
      <c r="F114" s="28">
        <f>E114*F115*F116/10000</f>
        <v>0</v>
      </c>
      <c r="G114" s="28">
        <f>F114*G115*G116/10000</f>
        <v>0</v>
      </c>
      <c r="H114" s="28">
        <f>G114*H115*H116/10000</f>
        <v>0</v>
      </c>
    </row>
    <row r="115" spans="1:8" ht="51" customHeight="1" thickBot="1" x14ac:dyDescent="0.35">
      <c r="A115" s="105"/>
      <c r="B115" s="27" t="s">
        <v>64</v>
      </c>
      <c r="C115" s="27" t="s">
        <v>56</v>
      </c>
      <c r="D115" s="28"/>
      <c r="E115" s="28"/>
      <c r="F115" s="28"/>
      <c r="G115" s="28"/>
      <c r="H115" s="28"/>
    </row>
    <row r="116" spans="1:8" ht="26.25" customHeight="1" thickBot="1" x14ac:dyDescent="0.35">
      <c r="A116" s="106"/>
      <c r="B116" s="27" t="s">
        <v>62</v>
      </c>
      <c r="C116" s="27" t="s">
        <v>58</v>
      </c>
      <c r="D116" s="28"/>
      <c r="E116" s="28"/>
      <c r="F116" s="28"/>
      <c r="G116" s="28"/>
      <c r="H116" s="28"/>
    </row>
    <row r="117" spans="1:8" ht="26.25" customHeight="1" thickBot="1" x14ac:dyDescent="0.35">
      <c r="A117" s="104" t="s">
        <v>112</v>
      </c>
      <c r="B117" s="27" t="s">
        <v>113</v>
      </c>
      <c r="C117" s="27" t="s">
        <v>60</v>
      </c>
      <c r="D117" s="28"/>
      <c r="E117" s="28">
        <f>D117*E118*E119/10000</f>
        <v>0</v>
      </c>
      <c r="F117" s="28">
        <f>E117*F118*F119/10000</f>
        <v>0</v>
      </c>
      <c r="G117" s="28">
        <f>F117*G118*G119/10000</f>
        <v>0</v>
      </c>
      <c r="H117" s="28">
        <f>G117*H118*H119/10000</f>
        <v>0</v>
      </c>
    </row>
    <row r="118" spans="1:8" ht="55.5" customHeight="1" thickBot="1" x14ac:dyDescent="0.35">
      <c r="A118" s="105"/>
      <c r="B118" s="27" t="s">
        <v>64</v>
      </c>
      <c r="C118" s="27" t="s">
        <v>56</v>
      </c>
      <c r="D118" s="28"/>
      <c r="E118" s="28"/>
      <c r="F118" s="28"/>
      <c r="G118" s="28"/>
      <c r="H118" s="28"/>
    </row>
    <row r="119" spans="1:8" ht="26.25" customHeight="1" thickBot="1" x14ac:dyDescent="0.35">
      <c r="A119" s="106"/>
      <c r="B119" s="27" t="s">
        <v>62</v>
      </c>
      <c r="C119" s="27" t="s">
        <v>58</v>
      </c>
      <c r="D119" s="28"/>
      <c r="E119" s="28"/>
      <c r="F119" s="28"/>
      <c r="G119" s="28"/>
      <c r="H119" s="28"/>
    </row>
    <row r="120" spans="1:8" ht="79.5" customHeight="1" thickBot="1" x14ac:dyDescent="0.35">
      <c r="A120" s="104">
        <v>4</v>
      </c>
      <c r="B120" s="27" t="s">
        <v>114</v>
      </c>
      <c r="C120" s="27" t="s">
        <v>60</v>
      </c>
      <c r="D120" s="30"/>
      <c r="E120" s="28">
        <f>D120*E121*E122/10000</f>
        <v>0</v>
      </c>
      <c r="F120" s="28">
        <f>E120*F121*F122/10000</f>
        <v>0</v>
      </c>
      <c r="G120" s="28">
        <f>F120*G121*G122/10000</f>
        <v>0</v>
      </c>
      <c r="H120" s="28">
        <f>G120*H121*H122/10000</f>
        <v>0</v>
      </c>
    </row>
    <row r="121" spans="1:8" ht="51.75" customHeight="1" thickBot="1" x14ac:dyDescent="0.35">
      <c r="A121" s="105"/>
      <c r="B121" s="27" t="s">
        <v>64</v>
      </c>
      <c r="C121" s="27" t="s">
        <v>56</v>
      </c>
      <c r="D121" s="28"/>
      <c r="E121" s="28"/>
      <c r="F121" s="28"/>
      <c r="G121" s="28"/>
      <c r="H121" s="28"/>
    </row>
    <row r="122" spans="1:8" ht="27" customHeight="1" thickBot="1" x14ac:dyDescent="0.35">
      <c r="A122" s="106"/>
      <c r="B122" s="27" t="s">
        <v>62</v>
      </c>
      <c r="C122" s="27" t="s">
        <v>58</v>
      </c>
      <c r="D122" s="28"/>
      <c r="E122" s="28"/>
      <c r="F122" s="28"/>
      <c r="G122" s="28"/>
      <c r="H122" s="28"/>
    </row>
    <row r="123" spans="1:8" ht="94.5" customHeight="1" thickBot="1" x14ac:dyDescent="0.35">
      <c r="A123" s="104" t="s">
        <v>38</v>
      </c>
      <c r="B123" s="27" t="s">
        <v>115</v>
      </c>
      <c r="C123" s="27" t="s">
        <v>60</v>
      </c>
      <c r="D123" s="30"/>
      <c r="E123" s="28">
        <f>D123*E124*E125/10000</f>
        <v>0</v>
      </c>
      <c r="F123" s="28">
        <f>E123*F124*F125/10000</f>
        <v>0</v>
      </c>
      <c r="G123" s="28">
        <f>F123*G124*G125/10000</f>
        <v>0</v>
      </c>
      <c r="H123" s="28">
        <f>G123*H124*H125/10000</f>
        <v>0</v>
      </c>
    </row>
    <row r="124" spans="1:8" ht="54" customHeight="1" thickBot="1" x14ac:dyDescent="0.35">
      <c r="A124" s="105"/>
      <c r="B124" s="27" t="s">
        <v>64</v>
      </c>
      <c r="C124" s="27" t="s">
        <v>56</v>
      </c>
      <c r="D124" s="28"/>
      <c r="E124" s="28"/>
      <c r="F124" s="28"/>
      <c r="G124" s="28"/>
      <c r="H124" s="28"/>
    </row>
    <row r="125" spans="1:8" ht="27" customHeight="1" thickBot="1" x14ac:dyDescent="0.35">
      <c r="A125" s="106"/>
      <c r="B125" s="27" t="s">
        <v>62</v>
      </c>
      <c r="C125" s="27" t="s">
        <v>58</v>
      </c>
      <c r="D125" s="28"/>
      <c r="E125" s="28"/>
      <c r="F125" s="28"/>
      <c r="G125" s="28"/>
      <c r="H125" s="28"/>
    </row>
    <row r="126" spans="1:8" ht="41.25" customHeight="1" thickBot="1" x14ac:dyDescent="0.4">
      <c r="A126" s="98"/>
      <c r="B126" s="98"/>
      <c r="C126" s="98"/>
      <c r="D126" s="98"/>
      <c r="E126" s="98"/>
      <c r="F126" s="98"/>
      <c r="G126" s="98"/>
      <c r="H126" s="98"/>
    </row>
    <row r="127" spans="1:8" ht="13.5" customHeight="1" thickBot="1" x14ac:dyDescent="0.35">
      <c r="A127" s="99" t="s">
        <v>1</v>
      </c>
      <c r="B127" s="99" t="s">
        <v>2</v>
      </c>
      <c r="C127" s="99" t="s">
        <v>3</v>
      </c>
      <c r="D127" s="1" t="s">
        <v>4</v>
      </c>
      <c r="E127" s="1" t="s">
        <v>5</v>
      </c>
      <c r="F127" s="88" t="s">
        <v>6</v>
      </c>
      <c r="G127" s="101"/>
      <c r="H127" s="102"/>
    </row>
    <row r="128" spans="1:8" ht="26.25" customHeight="1" thickBot="1" x14ac:dyDescent="0.35">
      <c r="A128" s="100"/>
      <c r="B128" s="100"/>
      <c r="C128" s="100"/>
      <c r="D128" s="2">
        <v>2016</v>
      </c>
      <c r="E128" s="3">
        <v>2017</v>
      </c>
      <c r="F128" s="2">
        <v>2018</v>
      </c>
      <c r="G128" s="2">
        <v>2019</v>
      </c>
      <c r="H128" s="2">
        <v>2020</v>
      </c>
    </row>
    <row r="129" spans="1:8" ht="18" customHeight="1" thickBot="1" x14ac:dyDescent="0.35">
      <c r="A129" s="13" t="s">
        <v>116</v>
      </c>
      <c r="B129" s="88" t="s">
        <v>117</v>
      </c>
      <c r="C129" s="89"/>
      <c r="D129" s="89"/>
      <c r="E129" s="89"/>
      <c r="F129" s="89"/>
      <c r="G129" s="89"/>
      <c r="H129" s="90"/>
    </row>
    <row r="130" spans="1:8" ht="33.75" customHeight="1" thickBot="1" x14ac:dyDescent="0.35">
      <c r="A130" s="104">
        <v>1</v>
      </c>
      <c r="B130" s="5" t="s">
        <v>118</v>
      </c>
      <c r="C130" s="24" t="s">
        <v>60</v>
      </c>
      <c r="D130" s="28">
        <f>D133+D142</f>
        <v>197554</v>
      </c>
      <c r="E130" s="28">
        <f>E133+E142</f>
        <v>214314.53150000001</v>
      </c>
      <c r="F130" s="28">
        <f>F133+F142</f>
        <v>237677.60953579002</v>
      </c>
      <c r="G130" s="28">
        <f>G133+G142</f>
        <v>259517.93025309528</v>
      </c>
      <c r="H130" s="28">
        <f>H133+H142</f>
        <v>282578.68268284854</v>
      </c>
    </row>
    <row r="131" spans="1:8" ht="53.25" customHeight="1" thickBot="1" x14ac:dyDescent="0.35">
      <c r="A131" s="105"/>
      <c r="B131" s="5" t="s">
        <v>64</v>
      </c>
      <c r="C131" s="24" t="s">
        <v>56</v>
      </c>
      <c r="D131" s="28"/>
      <c r="E131" s="28">
        <f>(D133*E134+D142*E143)/D130</f>
        <v>105</v>
      </c>
      <c r="F131" s="28">
        <f>(E133*F134+E142*F143)/E130</f>
        <v>106.93005140671015</v>
      </c>
      <c r="G131" s="28">
        <f>(F133*G134+F142*G143)/F130</f>
        <v>104.978134246595</v>
      </c>
      <c r="H131" s="28">
        <f>(G133*H134+G142*H143)/G130</f>
        <v>104.97917292267734</v>
      </c>
    </row>
    <row r="132" spans="1:8" ht="25.5" customHeight="1" thickBot="1" x14ac:dyDescent="0.35">
      <c r="A132" s="106"/>
      <c r="B132" s="5" t="s">
        <v>62</v>
      </c>
      <c r="C132" s="24" t="s">
        <v>58</v>
      </c>
      <c r="D132" s="28">
        <v>103.9</v>
      </c>
      <c r="E132" s="28">
        <v>103.7</v>
      </c>
      <c r="F132" s="28">
        <v>105.3</v>
      </c>
      <c r="G132" s="28">
        <v>103.5</v>
      </c>
      <c r="H132" s="28">
        <v>103.4</v>
      </c>
    </row>
    <row r="133" spans="1:8" ht="39.75" customHeight="1" thickBot="1" x14ac:dyDescent="0.35">
      <c r="A133" s="104" t="s">
        <v>13</v>
      </c>
      <c r="B133" s="5" t="s">
        <v>119</v>
      </c>
      <c r="C133" s="24" t="s">
        <v>60</v>
      </c>
      <c r="D133" s="28">
        <f>D136+D138+D140</f>
        <v>4759</v>
      </c>
      <c r="E133" s="28">
        <v>4997</v>
      </c>
      <c r="F133" s="28">
        <v>5197</v>
      </c>
      <c r="G133" s="28">
        <v>5405</v>
      </c>
      <c r="H133" s="28">
        <v>5621</v>
      </c>
    </row>
    <row r="134" spans="1:8" ht="53.4" thickBot="1" x14ac:dyDescent="0.35">
      <c r="A134" s="105"/>
      <c r="B134" s="5" t="s">
        <v>64</v>
      </c>
      <c r="C134" s="24" t="s">
        <v>56</v>
      </c>
      <c r="D134" s="28">
        <v>8.3000000000000007</v>
      </c>
      <c r="E134" s="28">
        <v>105</v>
      </c>
      <c r="F134" s="28">
        <v>104</v>
      </c>
      <c r="G134" s="28">
        <v>104</v>
      </c>
      <c r="H134" s="28">
        <v>104</v>
      </c>
    </row>
    <row r="135" spans="1:8" ht="26.25" customHeight="1" thickBot="1" x14ac:dyDescent="0.35">
      <c r="A135" s="106"/>
      <c r="B135" s="5" t="s">
        <v>62</v>
      </c>
      <c r="C135" s="24" t="s">
        <v>58</v>
      </c>
      <c r="D135" s="28">
        <v>105.4</v>
      </c>
      <c r="E135" s="28">
        <v>104</v>
      </c>
      <c r="F135" s="28">
        <v>106.4</v>
      </c>
      <c r="G135" s="28">
        <v>103.1</v>
      </c>
      <c r="H135" s="28">
        <v>103</v>
      </c>
    </row>
    <row r="136" spans="1:8" s="18" customFormat="1" ht="28.5" customHeight="1" thickBot="1" x14ac:dyDescent="0.35">
      <c r="A136" s="91" t="s">
        <v>120</v>
      </c>
      <c r="B136" s="31" t="s">
        <v>121</v>
      </c>
      <c r="C136" s="24" t="s">
        <v>60</v>
      </c>
      <c r="D136" s="28">
        <v>4759</v>
      </c>
      <c r="E136" s="28">
        <v>4997</v>
      </c>
      <c r="F136" s="28">
        <v>5197</v>
      </c>
      <c r="G136" s="28">
        <v>5405</v>
      </c>
      <c r="H136" s="28">
        <v>5621</v>
      </c>
    </row>
    <row r="137" spans="1:8" s="18" customFormat="1" ht="26.25" customHeight="1" thickBot="1" x14ac:dyDescent="0.35">
      <c r="A137" s="92"/>
      <c r="B137" s="31" t="s">
        <v>122</v>
      </c>
      <c r="C137" s="24" t="s">
        <v>58</v>
      </c>
      <c r="D137" s="28"/>
      <c r="E137" s="28"/>
      <c r="F137" s="28"/>
      <c r="G137" s="28"/>
      <c r="H137" s="28"/>
    </row>
    <row r="138" spans="1:8" s="18" customFormat="1" ht="26.25" customHeight="1" thickBot="1" x14ac:dyDescent="0.35">
      <c r="A138" s="91" t="s">
        <v>123</v>
      </c>
      <c r="B138" s="31" t="s">
        <v>124</v>
      </c>
      <c r="C138" s="24" t="s">
        <v>60</v>
      </c>
      <c r="D138" s="28"/>
      <c r="E138" s="28">
        <f>D138*E139*E135/10000</f>
        <v>0</v>
      </c>
      <c r="F138" s="28">
        <f>E138*F139*F135/10000</f>
        <v>0</v>
      </c>
      <c r="G138" s="28">
        <f>F138*G139*G135/10000</f>
        <v>0</v>
      </c>
      <c r="H138" s="28">
        <f>G138*H139*H135/10000</f>
        <v>0</v>
      </c>
    </row>
    <row r="139" spans="1:8" s="18" customFormat="1" ht="26.25" customHeight="1" thickBot="1" x14ac:dyDescent="0.35">
      <c r="A139" s="92"/>
      <c r="B139" s="31" t="s">
        <v>122</v>
      </c>
      <c r="C139" s="24" t="s">
        <v>56</v>
      </c>
      <c r="D139" s="28"/>
      <c r="E139" s="28"/>
      <c r="F139" s="28"/>
      <c r="G139" s="28"/>
      <c r="H139" s="28"/>
    </row>
    <row r="140" spans="1:8" s="18" customFormat="1" ht="42" customHeight="1" thickBot="1" x14ac:dyDescent="0.35">
      <c r="A140" s="91" t="s">
        <v>125</v>
      </c>
      <c r="B140" s="31" t="s">
        <v>126</v>
      </c>
      <c r="C140" s="24" t="s">
        <v>60</v>
      </c>
      <c r="D140" s="28"/>
      <c r="E140" s="28">
        <f>D140*E141*E135/10000</f>
        <v>0</v>
      </c>
      <c r="F140" s="28">
        <f>E140*F141*F135/10000</f>
        <v>0</v>
      </c>
      <c r="G140" s="28">
        <f>F140*G141*G135/10000</f>
        <v>0</v>
      </c>
      <c r="H140" s="28">
        <f>G140*H141*H135/10000</f>
        <v>0</v>
      </c>
    </row>
    <row r="141" spans="1:8" s="18" customFormat="1" ht="26.25" customHeight="1" thickBot="1" x14ac:dyDescent="0.35">
      <c r="A141" s="92"/>
      <c r="B141" s="31" t="s">
        <v>122</v>
      </c>
      <c r="C141" s="24" t="s">
        <v>58</v>
      </c>
      <c r="D141" s="28"/>
      <c r="E141" s="28"/>
      <c r="F141" s="28"/>
      <c r="G141" s="28"/>
      <c r="H141" s="28"/>
    </row>
    <row r="142" spans="1:8" ht="39.75" customHeight="1" thickBot="1" x14ac:dyDescent="0.35">
      <c r="A142" s="104" t="s">
        <v>15</v>
      </c>
      <c r="B142" s="5" t="s">
        <v>127</v>
      </c>
      <c r="C142" s="6" t="s">
        <v>60</v>
      </c>
      <c r="D142" s="28">
        <f>D145+D147+D149</f>
        <v>192795</v>
      </c>
      <c r="E142" s="28">
        <f>E145+E147+E149</f>
        <v>209317.53150000001</v>
      </c>
      <c r="F142" s="28">
        <f>F145+F147+F149</f>
        <v>232480.60953579002</v>
      </c>
      <c r="G142" s="28">
        <f>G145+G147+G149</f>
        <v>254112.93025309528</v>
      </c>
      <c r="H142" s="28">
        <f>H145+H147+H149</f>
        <v>276957.68268284854</v>
      </c>
    </row>
    <row r="143" spans="1:8" ht="51.75" customHeight="1" thickBot="1" x14ac:dyDescent="0.35">
      <c r="A143" s="105"/>
      <c r="B143" s="5" t="s">
        <v>64</v>
      </c>
      <c r="C143" s="6" t="s">
        <v>128</v>
      </c>
      <c r="D143" s="28">
        <v>90</v>
      </c>
      <c r="E143" s="28">
        <f>(D145*E146+D147*E148+D149*E150)/D142</f>
        <v>105</v>
      </c>
      <c r="F143" s="28">
        <f>(E145*F146+E147*F148+E149*F150)/E142</f>
        <v>107</v>
      </c>
      <c r="G143" s="28">
        <f>(F145*G146+F147*G148+F149*G150)/F142</f>
        <v>105</v>
      </c>
      <c r="H143" s="28">
        <f>(G145*H146+G147*H148+G149*H150)/G142</f>
        <v>105</v>
      </c>
    </row>
    <row r="144" spans="1:8" ht="27" thickBot="1" x14ac:dyDescent="0.35">
      <c r="A144" s="106"/>
      <c r="B144" s="5" t="s">
        <v>62</v>
      </c>
      <c r="C144" s="6" t="s">
        <v>58</v>
      </c>
      <c r="D144" s="9">
        <v>101.9</v>
      </c>
      <c r="E144" s="28">
        <v>103.4</v>
      </c>
      <c r="F144" s="28">
        <v>103.8</v>
      </c>
      <c r="G144" s="28">
        <v>104.1</v>
      </c>
      <c r="H144" s="28">
        <v>103.8</v>
      </c>
    </row>
    <row r="145" spans="1:9" s="18" customFormat="1" ht="24.75" customHeight="1" thickBot="1" x14ac:dyDescent="0.35">
      <c r="A145" s="91" t="s">
        <v>129</v>
      </c>
      <c r="B145" s="31" t="s">
        <v>121</v>
      </c>
      <c r="C145" s="6" t="s">
        <v>60</v>
      </c>
      <c r="D145" s="9">
        <v>192795</v>
      </c>
      <c r="E145" s="28">
        <f>D145*E146*E144/10000</f>
        <v>209317.53150000001</v>
      </c>
      <c r="F145" s="28">
        <f>E145*F146*F144/10000</f>
        <v>232480.60953579002</v>
      </c>
      <c r="G145" s="28">
        <f>F145*G146*G144/10000</f>
        <v>254112.93025309528</v>
      </c>
      <c r="H145" s="28">
        <f>G145*H146*H144/10000</f>
        <v>276957.68268284854</v>
      </c>
    </row>
    <row r="146" spans="1:9" s="18" customFormat="1" ht="27" thickBot="1" x14ac:dyDescent="0.35">
      <c r="A146" s="92"/>
      <c r="B146" s="31" t="s">
        <v>122</v>
      </c>
      <c r="C146" s="6" t="s">
        <v>58</v>
      </c>
      <c r="D146" s="28">
        <v>90</v>
      </c>
      <c r="E146" s="28">
        <v>105</v>
      </c>
      <c r="F146" s="28">
        <v>107</v>
      </c>
      <c r="G146" s="28">
        <v>105</v>
      </c>
      <c r="H146" s="28">
        <v>105</v>
      </c>
    </row>
    <row r="147" spans="1:9" s="18" customFormat="1" ht="26.25" customHeight="1" thickBot="1" x14ac:dyDescent="0.35">
      <c r="A147" s="91" t="s">
        <v>130</v>
      </c>
      <c r="B147" s="31" t="s">
        <v>124</v>
      </c>
      <c r="C147" s="6" t="s">
        <v>60</v>
      </c>
      <c r="D147" s="9"/>
      <c r="E147" s="28">
        <f>D147*E148*E144/10000</f>
        <v>0</v>
      </c>
      <c r="F147" s="28">
        <f>E147*F148*F144/10000</f>
        <v>0</v>
      </c>
      <c r="G147" s="28">
        <f>F147*G148*G144/10000</f>
        <v>0</v>
      </c>
      <c r="H147" s="28">
        <f>G147*H148*H144/10000</f>
        <v>0</v>
      </c>
    </row>
    <row r="148" spans="1:9" s="18" customFormat="1" ht="51" customHeight="1" thickBot="1" x14ac:dyDescent="0.35">
      <c r="A148" s="92"/>
      <c r="B148" s="31" t="s">
        <v>122</v>
      </c>
      <c r="C148" s="6" t="s">
        <v>56</v>
      </c>
      <c r="D148" s="28"/>
      <c r="E148" s="28"/>
      <c r="F148" s="28"/>
      <c r="G148" s="28"/>
      <c r="H148" s="28"/>
    </row>
    <row r="149" spans="1:9" s="18" customFormat="1" ht="41.25" customHeight="1" thickBot="1" x14ac:dyDescent="0.35">
      <c r="A149" s="91" t="s">
        <v>131</v>
      </c>
      <c r="B149" s="31" t="s">
        <v>126</v>
      </c>
      <c r="C149" s="6" t="s">
        <v>60</v>
      </c>
      <c r="D149" s="9"/>
      <c r="E149" s="28">
        <f>D149*E150*E144/10000</f>
        <v>0</v>
      </c>
      <c r="F149" s="28">
        <f>E149*F150*F144/10000</f>
        <v>0</v>
      </c>
      <c r="G149" s="28">
        <f>F149*G150*G144/10000</f>
        <v>0</v>
      </c>
      <c r="H149" s="28">
        <f>G149*H150*H144/10000</f>
        <v>0</v>
      </c>
    </row>
    <row r="150" spans="1:9" s="18" customFormat="1" ht="27" thickBot="1" x14ac:dyDescent="0.35">
      <c r="A150" s="92"/>
      <c r="B150" s="31" t="s">
        <v>122</v>
      </c>
      <c r="C150" s="6" t="s">
        <v>58</v>
      </c>
      <c r="D150" s="28"/>
      <c r="E150" s="28"/>
      <c r="F150" s="28"/>
      <c r="G150" s="28"/>
      <c r="H150" s="28"/>
    </row>
    <row r="151" spans="1:9" ht="43.5" customHeight="1" thickBot="1" x14ac:dyDescent="0.4">
      <c r="A151" s="98"/>
      <c r="B151" s="98"/>
      <c r="C151" s="98"/>
      <c r="D151" s="98"/>
      <c r="E151" s="98"/>
      <c r="F151" s="98"/>
      <c r="G151" s="98"/>
      <c r="H151" s="98"/>
    </row>
    <row r="152" spans="1:9" ht="22.5" customHeight="1" thickBot="1" x14ac:dyDescent="0.35">
      <c r="A152" s="99" t="s">
        <v>1</v>
      </c>
      <c r="B152" s="99" t="s">
        <v>2</v>
      </c>
      <c r="C152" s="99" t="s">
        <v>3</v>
      </c>
      <c r="D152" s="1" t="s">
        <v>4</v>
      </c>
      <c r="E152" s="1" t="s">
        <v>5</v>
      </c>
      <c r="F152" s="88" t="s">
        <v>6</v>
      </c>
      <c r="G152" s="101"/>
      <c r="H152" s="102"/>
    </row>
    <row r="153" spans="1:9" ht="15" thickBot="1" x14ac:dyDescent="0.35">
      <c r="A153" s="100"/>
      <c r="B153" s="100"/>
      <c r="C153" s="100"/>
      <c r="D153" s="2">
        <v>2016</v>
      </c>
      <c r="E153" s="3">
        <v>2017</v>
      </c>
      <c r="F153" s="2">
        <v>2018</v>
      </c>
      <c r="G153" s="2">
        <v>2019</v>
      </c>
      <c r="H153" s="2">
        <v>2020</v>
      </c>
    </row>
    <row r="154" spans="1:9" ht="15" thickBot="1" x14ac:dyDescent="0.35">
      <c r="A154" s="32" t="s">
        <v>132</v>
      </c>
      <c r="B154" s="121" t="s">
        <v>133</v>
      </c>
      <c r="C154" s="122"/>
      <c r="D154" s="122"/>
      <c r="E154" s="122"/>
      <c r="F154" s="122"/>
      <c r="G154" s="122"/>
      <c r="H154" s="123"/>
    </row>
    <row r="155" spans="1:9" ht="21.75" customHeight="1" thickBot="1" x14ac:dyDescent="0.35">
      <c r="A155" s="25" t="s">
        <v>134</v>
      </c>
      <c r="B155" s="33" t="s">
        <v>135</v>
      </c>
      <c r="C155" s="34" t="s">
        <v>136</v>
      </c>
      <c r="D155" s="24"/>
      <c r="E155" s="24"/>
      <c r="F155" s="24"/>
      <c r="G155" s="24"/>
      <c r="H155" s="24"/>
      <c r="I155" s="18"/>
    </row>
    <row r="156" spans="1:9" ht="15" thickBot="1" x14ac:dyDescent="0.35">
      <c r="A156" s="25" t="s">
        <v>31</v>
      </c>
      <c r="B156" s="35" t="s">
        <v>137</v>
      </c>
      <c r="C156" s="36" t="s">
        <v>138</v>
      </c>
      <c r="D156" s="24"/>
      <c r="E156" s="24"/>
      <c r="F156" s="24"/>
      <c r="G156" s="24"/>
      <c r="H156" s="24"/>
      <c r="I156" s="124"/>
    </row>
    <row r="157" spans="1:9" ht="15" thickBot="1" x14ac:dyDescent="0.35">
      <c r="A157" s="25" t="s">
        <v>33</v>
      </c>
      <c r="B157" s="37" t="s">
        <v>139</v>
      </c>
      <c r="C157" s="38" t="s">
        <v>138</v>
      </c>
      <c r="D157" s="24"/>
      <c r="E157" s="24"/>
      <c r="F157" s="24"/>
      <c r="G157" s="24"/>
      <c r="H157" s="24"/>
      <c r="I157" s="124"/>
    </row>
    <row r="158" spans="1:9" ht="15" thickBot="1" x14ac:dyDescent="0.35">
      <c r="A158" s="25" t="s">
        <v>35</v>
      </c>
      <c r="B158" s="39" t="s">
        <v>140</v>
      </c>
      <c r="C158" s="40" t="s">
        <v>136</v>
      </c>
      <c r="D158" s="24"/>
      <c r="E158" s="24"/>
      <c r="F158" s="24"/>
      <c r="G158" s="24"/>
      <c r="H158" s="24"/>
      <c r="I158" s="124"/>
    </row>
    <row r="159" spans="1:9" ht="15" thickBot="1" x14ac:dyDescent="0.35">
      <c r="A159" s="25" t="s">
        <v>38</v>
      </c>
      <c r="B159" s="33" t="s">
        <v>141</v>
      </c>
      <c r="C159" s="34" t="s">
        <v>136</v>
      </c>
      <c r="D159" s="24"/>
      <c r="E159" s="24"/>
      <c r="F159" s="24"/>
      <c r="G159" s="24"/>
      <c r="H159" s="24"/>
      <c r="I159" s="124"/>
    </row>
    <row r="160" spans="1:9" ht="15" thickBot="1" x14ac:dyDescent="0.35">
      <c r="A160" s="25" t="s">
        <v>44</v>
      </c>
      <c r="B160" s="33" t="s">
        <v>142</v>
      </c>
      <c r="C160" s="34" t="s">
        <v>138</v>
      </c>
      <c r="D160" s="24"/>
      <c r="E160" s="24"/>
      <c r="F160" s="24"/>
      <c r="G160" s="24"/>
      <c r="H160" s="24"/>
      <c r="I160" s="124"/>
    </row>
    <row r="161" spans="1:9" ht="15" thickBot="1" x14ac:dyDescent="0.35">
      <c r="A161" s="25" t="s">
        <v>46</v>
      </c>
      <c r="B161" s="33" t="s">
        <v>143</v>
      </c>
      <c r="C161" s="34" t="s">
        <v>136</v>
      </c>
      <c r="D161" s="24">
        <v>155</v>
      </c>
      <c r="E161" s="24">
        <v>155.30000000000001</v>
      </c>
      <c r="F161" s="24">
        <v>155.80000000000001</v>
      </c>
      <c r="G161" s="24">
        <v>156.19999999999999</v>
      </c>
      <c r="H161" s="24">
        <v>156.6</v>
      </c>
      <c r="I161" s="124"/>
    </row>
    <row r="162" spans="1:9" ht="15" thickBot="1" x14ac:dyDescent="0.35">
      <c r="A162" s="25" t="s">
        <v>49</v>
      </c>
      <c r="B162" s="41" t="s">
        <v>144</v>
      </c>
      <c r="C162" s="34" t="s">
        <v>136</v>
      </c>
      <c r="D162" s="24">
        <v>7455</v>
      </c>
      <c r="E162" s="24">
        <v>7450</v>
      </c>
      <c r="F162" s="24">
        <v>7500</v>
      </c>
      <c r="G162" s="24">
        <v>7500</v>
      </c>
      <c r="H162" s="24">
        <v>7500</v>
      </c>
    </row>
    <row r="163" spans="1:9" ht="15" thickBot="1" x14ac:dyDescent="0.35">
      <c r="A163" s="25" t="s">
        <v>145</v>
      </c>
      <c r="B163" s="33" t="s">
        <v>146</v>
      </c>
      <c r="C163" s="34" t="s">
        <v>147</v>
      </c>
      <c r="D163" s="24"/>
      <c r="E163" s="24"/>
      <c r="F163" s="24"/>
      <c r="G163" s="24"/>
      <c r="H163" s="24"/>
    </row>
    <row r="164" spans="1:9" ht="15" thickBot="1" x14ac:dyDescent="0.35">
      <c r="A164" s="25" t="s">
        <v>148</v>
      </c>
      <c r="B164" s="33" t="s">
        <v>149</v>
      </c>
      <c r="C164" s="36" t="s">
        <v>150</v>
      </c>
      <c r="D164" s="24"/>
      <c r="E164" s="24"/>
      <c r="F164" s="24"/>
      <c r="G164" s="24"/>
      <c r="H164" s="24"/>
    </row>
    <row r="165" spans="1:9" ht="15" thickBot="1" x14ac:dyDescent="0.35">
      <c r="A165" s="25" t="s">
        <v>151</v>
      </c>
      <c r="B165" s="35" t="s">
        <v>152</v>
      </c>
      <c r="C165" s="38" t="s">
        <v>138</v>
      </c>
      <c r="D165" s="24"/>
      <c r="E165" s="24"/>
      <c r="F165" s="24"/>
      <c r="G165" s="24"/>
      <c r="H165" s="24"/>
    </row>
    <row r="166" spans="1:9" ht="15" thickBot="1" x14ac:dyDescent="0.35">
      <c r="A166" s="25" t="s">
        <v>153</v>
      </c>
      <c r="B166" s="37" t="s">
        <v>154</v>
      </c>
      <c r="C166" s="38" t="s">
        <v>136</v>
      </c>
      <c r="D166" s="24"/>
      <c r="E166" s="24"/>
      <c r="F166" s="24"/>
      <c r="G166" s="24"/>
      <c r="H166" s="24"/>
    </row>
    <row r="167" spans="1:9" ht="15" thickBot="1" x14ac:dyDescent="0.35">
      <c r="A167" s="25" t="s">
        <v>155</v>
      </c>
      <c r="B167" s="39" t="s">
        <v>156</v>
      </c>
      <c r="C167" s="40" t="s">
        <v>157</v>
      </c>
      <c r="D167" s="24"/>
      <c r="E167" s="24"/>
      <c r="F167" s="24"/>
      <c r="G167" s="24"/>
      <c r="H167" s="24"/>
    </row>
    <row r="168" spans="1:9" ht="66.599999999999994" thickBot="1" x14ac:dyDescent="0.35">
      <c r="A168" s="25" t="s">
        <v>158</v>
      </c>
      <c r="B168" s="33" t="s">
        <v>159</v>
      </c>
      <c r="C168" s="34" t="s">
        <v>138</v>
      </c>
      <c r="D168" s="24"/>
      <c r="E168" s="24"/>
      <c r="F168" s="24"/>
      <c r="G168" s="24"/>
      <c r="H168" s="24"/>
    </row>
    <row r="169" spans="1:9" ht="18" customHeight="1" thickBot="1" x14ac:dyDescent="0.35">
      <c r="A169" s="25" t="s">
        <v>160</v>
      </c>
      <c r="B169" s="33" t="s">
        <v>161</v>
      </c>
      <c r="C169" s="34" t="s">
        <v>138</v>
      </c>
      <c r="D169" s="24"/>
      <c r="E169" s="24"/>
      <c r="F169" s="24"/>
      <c r="G169" s="24"/>
      <c r="H169" s="24"/>
    </row>
    <row r="170" spans="1:9" ht="40.200000000000003" thickBot="1" x14ac:dyDescent="0.35">
      <c r="A170" s="25" t="s">
        <v>162</v>
      </c>
      <c r="B170" s="33" t="s">
        <v>163</v>
      </c>
      <c r="C170" s="34" t="s">
        <v>138</v>
      </c>
      <c r="D170" s="24"/>
      <c r="E170" s="20"/>
      <c r="F170" s="24"/>
      <c r="G170" s="24"/>
      <c r="H170" s="24"/>
    </row>
    <row r="171" spans="1:9" ht="27" thickBot="1" x14ac:dyDescent="0.35">
      <c r="A171" s="25" t="s">
        <v>164</v>
      </c>
      <c r="B171" s="35" t="s">
        <v>165</v>
      </c>
      <c r="C171" s="34" t="s">
        <v>138</v>
      </c>
      <c r="D171" s="24"/>
      <c r="E171" s="24"/>
      <c r="F171" s="24"/>
      <c r="G171" s="24"/>
      <c r="H171" s="24"/>
    </row>
    <row r="172" spans="1:9" ht="27" thickBot="1" x14ac:dyDescent="0.35">
      <c r="A172" s="25" t="s">
        <v>166</v>
      </c>
      <c r="B172" s="39" t="s">
        <v>167</v>
      </c>
      <c r="C172" s="34" t="s">
        <v>138</v>
      </c>
      <c r="D172" s="24"/>
      <c r="E172" s="24"/>
      <c r="F172" s="24"/>
      <c r="G172" s="24"/>
      <c r="H172" s="24"/>
    </row>
    <row r="173" spans="1:9" ht="27" thickBot="1" x14ac:dyDescent="0.35">
      <c r="A173" s="25" t="s">
        <v>168</v>
      </c>
      <c r="B173" s="33" t="s">
        <v>169</v>
      </c>
      <c r="C173" s="34" t="s">
        <v>138</v>
      </c>
      <c r="D173" s="24"/>
      <c r="E173" s="24"/>
      <c r="F173" s="24"/>
      <c r="G173" s="24"/>
      <c r="H173" s="24"/>
    </row>
    <row r="174" spans="1:9" ht="27" thickBot="1" x14ac:dyDescent="0.35">
      <c r="A174" s="25" t="s">
        <v>170</v>
      </c>
      <c r="B174" s="41" t="s">
        <v>171</v>
      </c>
      <c r="C174" s="34" t="s">
        <v>172</v>
      </c>
      <c r="D174" s="24"/>
      <c r="E174" s="24"/>
      <c r="F174" s="24"/>
      <c r="G174" s="24"/>
      <c r="H174" s="24"/>
    </row>
    <row r="175" spans="1:9" ht="15" thickBot="1" x14ac:dyDescent="0.35">
      <c r="A175" s="25" t="s">
        <v>173</v>
      </c>
      <c r="B175" s="37" t="s">
        <v>174</v>
      </c>
      <c r="C175" s="42" t="s">
        <v>172</v>
      </c>
      <c r="D175" s="24"/>
      <c r="E175" s="24"/>
      <c r="F175" s="24"/>
      <c r="G175" s="24"/>
      <c r="H175" s="24"/>
    </row>
    <row r="176" spans="1:9" ht="15" thickBot="1" x14ac:dyDescent="0.35">
      <c r="A176" s="25" t="s">
        <v>175</v>
      </c>
      <c r="B176" s="37" t="s">
        <v>176</v>
      </c>
      <c r="C176" s="34" t="s">
        <v>172</v>
      </c>
      <c r="D176" s="24"/>
      <c r="E176" s="24"/>
      <c r="F176" s="24"/>
      <c r="G176" s="24"/>
      <c r="H176" s="24"/>
    </row>
    <row r="177" spans="1:8" ht="27" thickBot="1" x14ac:dyDescent="0.35">
      <c r="A177" s="25" t="s">
        <v>177</v>
      </c>
      <c r="B177" s="37" t="s">
        <v>178</v>
      </c>
      <c r="C177" s="42" t="s">
        <v>172</v>
      </c>
      <c r="D177" s="24"/>
      <c r="E177" s="24"/>
      <c r="F177" s="24"/>
      <c r="G177" s="24"/>
      <c r="H177" s="24"/>
    </row>
    <row r="178" spans="1:8" ht="15" thickBot="1" x14ac:dyDescent="0.35">
      <c r="A178" s="25" t="s">
        <v>179</v>
      </c>
      <c r="B178" s="37" t="s">
        <v>180</v>
      </c>
      <c r="C178" s="34" t="s">
        <v>172</v>
      </c>
      <c r="D178" s="24"/>
      <c r="E178" s="24"/>
      <c r="F178" s="24"/>
      <c r="G178" s="24"/>
      <c r="H178" s="24"/>
    </row>
    <row r="179" spans="1:8" ht="15" thickBot="1" x14ac:dyDescent="0.35">
      <c r="A179" s="25" t="s">
        <v>181</v>
      </c>
      <c r="B179" s="37" t="s">
        <v>182</v>
      </c>
      <c r="C179" s="42" t="s">
        <v>172</v>
      </c>
      <c r="D179" s="24"/>
      <c r="E179" s="24"/>
      <c r="F179" s="24"/>
      <c r="G179" s="24"/>
      <c r="H179" s="24"/>
    </row>
    <row r="180" spans="1:8" ht="27" thickBot="1" x14ac:dyDescent="0.35">
      <c r="A180" s="25" t="s">
        <v>183</v>
      </c>
      <c r="B180" s="37" t="s">
        <v>184</v>
      </c>
      <c r="C180" s="34" t="s">
        <v>172</v>
      </c>
      <c r="D180" s="24"/>
      <c r="E180" s="24"/>
      <c r="F180" s="24"/>
      <c r="G180" s="24"/>
      <c r="H180" s="24"/>
    </row>
    <row r="181" spans="1:8" ht="15" thickBot="1" x14ac:dyDescent="0.35">
      <c r="A181" s="25" t="s">
        <v>185</v>
      </c>
      <c r="B181" s="37" t="s">
        <v>186</v>
      </c>
      <c r="C181" s="36" t="s">
        <v>187</v>
      </c>
      <c r="D181" s="24"/>
      <c r="E181" s="24"/>
      <c r="F181" s="24"/>
      <c r="G181" s="24"/>
      <c r="H181" s="24"/>
    </row>
    <row r="182" spans="1:8" s="18" customFormat="1" ht="17.25" customHeight="1" thickBot="1" x14ac:dyDescent="0.35">
      <c r="A182" s="25" t="s">
        <v>188</v>
      </c>
      <c r="B182" s="37" t="s">
        <v>189</v>
      </c>
      <c r="C182" s="38" t="s">
        <v>190</v>
      </c>
      <c r="D182" s="24"/>
      <c r="E182" s="24"/>
      <c r="F182" s="24"/>
      <c r="G182" s="24"/>
      <c r="H182" s="24"/>
    </row>
    <row r="183" spans="1:8" s="18" customFormat="1" ht="17.25" customHeight="1" thickBot="1" x14ac:dyDescent="0.35">
      <c r="A183" s="25" t="s">
        <v>191</v>
      </c>
      <c r="B183" s="39" t="s">
        <v>192</v>
      </c>
      <c r="C183" s="40" t="s">
        <v>193</v>
      </c>
      <c r="D183" s="24"/>
      <c r="E183" s="24"/>
      <c r="F183" s="24"/>
      <c r="G183" s="24"/>
      <c r="H183" s="24"/>
    </row>
    <row r="184" spans="1:8" s="18" customFormat="1" ht="53.4" thickBot="1" x14ac:dyDescent="0.35">
      <c r="A184" s="25" t="s">
        <v>194</v>
      </c>
      <c r="B184" s="43" t="s">
        <v>195</v>
      </c>
      <c r="C184" s="34" t="s">
        <v>150</v>
      </c>
      <c r="D184" s="24"/>
      <c r="E184" s="24"/>
      <c r="F184" s="24"/>
      <c r="G184" s="24"/>
      <c r="H184" s="24"/>
    </row>
    <row r="185" spans="1:8" s="18" customFormat="1" ht="17.25" customHeight="1" thickBot="1" x14ac:dyDescent="0.35">
      <c r="A185" s="25" t="s">
        <v>196</v>
      </c>
      <c r="B185" s="33" t="s">
        <v>197</v>
      </c>
      <c r="C185" s="34" t="s">
        <v>138</v>
      </c>
      <c r="D185" s="24"/>
      <c r="E185" s="24"/>
      <c r="F185" s="24"/>
      <c r="G185" s="24"/>
      <c r="H185" s="24"/>
    </row>
    <row r="186" spans="1:8" s="18" customFormat="1" ht="17.25" customHeight="1" thickBot="1" x14ac:dyDescent="0.35">
      <c r="A186" s="25" t="s">
        <v>198</v>
      </c>
      <c r="B186" s="35" t="s">
        <v>199</v>
      </c>
      <c r="C186" s="36" t="s">
        <v>200</v>
      </c>
      <c r="D186" s="24"/>
      <c r="E186" s="24"/>
      <c r="F186" s="24"/>
      <c r="G186" s="24"/>
      <c r="H186" s="24"/>
    </row>
    <row r="187" spans="1:8" s="18" customFormat="1" ht="17.25" customHeight="1" thickBot="1" x14ac:dyDescent="0.35">
      <c r="A187" s="25" t="s">
        <v>201</v>
      </c>
      <c r="B187" s="37" t="s">
        <v>202</v>
      </c>
      <c r="C187" s="38" t="s">
        <v>200</v>
      </c>
      <c r="D187" s="24"/>
      <c r="E187" s="24"/>
      <c r="F187" s="24"/>
      <c r="G187" s="24"/>
      <c r="H187" s="24"/>
    </row>
    <row r="188" spans="1:8" s="18" customFormat="1" ht="17.25" customHeight="1" thickBot="1" x14ac:dyDescent="0.35">
      <c r="A188" s="25" t="s">
        <v>203</v>
      </c>
      <c r="B188" s="37" t="s">
        <v>204</v>
      </c>
      <c r="C188" s="38" t="s">
        <v>138</v>
      </c>
      <c r="D188" s="24"/>
      <c r="E188" s="24"/>
      <c r="F188" s="24"/>
      <c r="G188" s="24"/>
      <c r="H188" s="24"/>
    </row>
    <row r="189" spans="1:8" s="18" customFormat="1" ht="17.25" customHeight="1" thickBot="1" x14ac:dyDescent="0.35">
      <c r="A189" s="25" t="s">
        <v>205</v>
      </c>
      <c r="B189" s="37" t="s">
        <v>206</v>
      </c>
      <c r="C189" s="38" t="s">
        <v>200</v>
      </c>
      <c r="D189" s="24"/>
      <c r="E189" s="24"/>
      <c r="F189" s="24"/>
      <c r="G189" s="24"/>
      <c r="H189" s="24"/>
    </row>
    <row r="190" spans="1:8" s="18" customFormat="1" ht="28.5" customHeight="1" thickBot="1" x14ac:dyDescent="0.35">
      <c r="A190" s="25" t="s">
        <v>207</v>
      </c>
      <c r="B190" s="44" t="s">
        <v>208</v>
      </c>
      <c r="C190" s="40" t="s">
        <v>138</v>
      </c>
      <c r="D190" s="24"/>
      <c r="E190" s="24"/>
      <c r="F190" s="24"/>
      <c r="G190" s="24"/>
      <c r="H190" s="24"/>
    </row>
    <row r="191" spans="1:8" s="18" customFormat="1" ht="17.25" customHeight="1" thickBot="1" x14ac:dyDescent="0.35">
      <c r="A191" s="25" t="s">
        <v>209</v>
      </c>
      <c r="B191" s="39" t="s">
        <v>414</v>
      </c>
      <c r="C191" s="45" t="s">
        <v>147</v>
      </c>
      <c r="D191" s="24">
        <v>222119</v>
      </c>
      <c r="E191" s="24">
        <v>224000</v>
      </c>
      <c r="F191" s="24">
        <v>226000</v>
      </c>
      <c r="G191" s="24">
        <v>230000</v>
      </c>
      <c r="H191" s="24">
        <v>238000</v>
      </c>
    </row>
    <row r="192" spans="1:8" s="18" customFormat="1" ht="29.25" customHeight="1" thickBot="1" x14ac:dyDescent="0.35">
      <c r="A192" s="25" t="s">
        <v>210</v>
      </c>
      <c r="B192" s="43" t="s">
        <v>211</v>
      </c>
      <c r="C192" s="34" t="s">
        <v>136</v>
      </c>
      <c r="D192" s="24"/>
      <c r="E192" s="24"/>
      <c r="F192" s="24"/>
      <c r="G192" s="24"/>
      <c r="H192" s="24"/>
    </row>
    <row r="193" spans="1:8" s="18" customFormat="1" ht="30" customHeight="1" thickBot="1" x14ac:dyDescent="0.35">
      <c r="A193" s="25" t="s">
        <v>212</v>
      </c>
      <c r="B193" s="46" t="s">
        <v>213</v>
      </c>
      <c r="C193" s="34" t="s">
        <v>214</v>
      </c>
      <c r="D193" s="24"/>
      <c r="E193" s="24"/>
      <c r="F193" s="24"/>
      <c r="G193" s="24"/>
      <c r="H193" s="24"/>
    </row>
    <row r="194" spans="1:8" s="18" customFormat="1" ht="17.25" customHeight="1" thickBot="1" x14ac:dyDescent="0.35">
      <c r="A194" s="25" t="s">
        <v>215</v>
      </c>
      <c r="B194" s="35" t="s">
        <v>216</v>
      </c>
      <c r="C194" s="47" t="s">
        <v>200</v>
      </c>
      <c r="D194" s="24"/>
      <c r="E194" s="24"/>
      <c r="F194" s="24"/>
      <c r="G194" s="24"/>
      <c r="H194" s="24"/>
    </row>
    <row r="195" spans="1:8" s="18" customFormat="1" ht="17.25" customHeight="1" thickBot="1" x14ac:dyDescent="0.35">
      <c r="A195" s="25" t="s">
        <v>217</v>
      </c>
      <c r="B195" s="48" t="s">
        <v>218</v>
      </c>
      <c r="C195" s="34" t="s">
        <v>219</v>
      </c>
      <c r="D195" s="24"/>
      <c r="E195" s="24"/>
      <c r="F195" s="24"/>
      <c r="G195" s="24"/>
      <c r="H195" s="24"/>
    </row>
    <row r="196" spans="1:8" s="18" customFormat="1" ht="57" customHeight="1" thickBot="1" x14ac:dyDescent="0.35">
      <c r="A196" s="25" t="s">
        <v>220</v>
      </c>
      <c r="B196" s="49" t="s">
        <v>221</v>
      </c>
      <c r="C196" s="42" t="s">
        <v>222</v>
      </c>
      <c r="D196" s="24"/>
      <c r="E196" s="24"/>
      <c r="F196" s="24"/>
      <c r="G196" s="24"/>
      <c r="H196" s="24"/>
    </row>
    <row r="197" spans="1:8" s="18" customFormat="1" ht="17.25" customHeight="1" thickBot="1" x14ac:dyDescent="0.35">
      <c r="A197" s="25" t="s">
        <v>223</v>
      </c>
      <c r="B197" s="33" t="s">
        <v>224</v>
      </c>
      <c r="C197" s="34" t="s">
        <v>225</v>
      </c>
      <c r="D197" s="24"/>
      <c r="E197" s="24"/>
      <c r="F197" s="24"/>
      <c r="G197" s="24"/>
      <c r="H197" s="24"/>
    </row>
    <row r="198" spans="1:8" s="18" customFormat="1" ht="17.25" customHeight="1" thickBot="1" x14ac:dyDescent="0.35">
      <c r="A198" s="25" t="s">
        <v>226</v>
      </c>
      <c r="B198" s="41" t="s">
        <v>227</v>
      </c>
      <c r="C198" s="42" t="s">
        <v>228</v>
      </c>
      <c r="D198" s="24"/>
      <c r="E198" s="24"/>
      <c r="F198" s="24"/>
      <c r="G198" s="24"/>
      <c r="H198" s="24"/>
    </row>
    <row r="199" spans="1:8" s="18" customFormat="1" ht="17.25" customHeight="1" thickBot="1" x14ac:dyDescent="0.35">
      <c r="A199" s="25" t="s">
        <v>229</v>
      </c>
      <c r="B199" s="50" t="s">
        <v>230</v>
      </c>
      <c r="C199" s="34" t="s">
        <v>222</v>
      </c>
      <c r="D199" s="24"/>
      <c r="E199" s="24"/>
      <c r="F199" s="24"/>
      <c r="G199" s="24"/>
      <c r="H199" s="24"/>
    </row>
    <row r="200" spans="1:8" s="18" customFormat="1" ht="17.25" customHeight="1" thickBot="1" x14ac:dyDescent="0.35">
      <c r="A200" s="25" t="s">
        <v>231</v>
      </c>
      <c r="B200" s="50" t="s">
        <v>232</v>
      </c>
      <c r="C200" s="34" t="s">
        <v>225</v>
      </c>
      <c r="D200" s="24"/>
      <c r="E200" s="24"/>
      <c r="F200" s="24"/>
      <c r="G200" s="24"/>
      <c r="H200" s="24"/>
    </row>
    <row r="201" spans="1:8" s="18" customFormat="1" ht="17.25" customHeight="1" thickBot="1" x14ac:dyDescent="0.35">
      <c r="A201" s="51" t="s">
        <v>233</v>
      </c>
      <c r="B201" s="24" t="s">
        <v>234</v>
      </c>
      <c r="C201" s="24" t="s">
        <v>235</v>
      </c>
      <c r="D201" s="52">
        <f>D202+D203+D204</f>
        <v>0</v>
      </c>
      <c r="E201" s="52">
        <f>E202+E203+E204</f>
        <v>0</v>
      </c>
      <c r="F201" s="52">
        <f>F202+F203+F204</f>
        <v>0</v>
      </c>
      <c r="G201" s="52">
        <f>G202+G203+G204</f>
        <v>0</v>
      </c>
      <c r="H201" s="52">
        <f>H202+H203+H204</f>
        <v>0</v>
      </c>
    </row>
    <row r="202" spans="1:8" s="18" customFormat="1" ht="17.25" customHeight="1" thickBot="1" x14ac:dyDescent="0.35">
      <c r="A202" s="51" t="s">
        <v>236</v>
      </c>
      <c r="B202" s="53" t="s">
        <v>237</v>
      </c>
      <c r="C202" s="20" t="s">
        <v>235</v>
      </c>
      <c r="D202" s="20"/>
      <c r="E202" s="20"/>
      <c r="F202" s="20"/>
      <c r="G202" s="20"/>
      <c r="H202" s="20"/>
    </row>
    <row r="203" spans="1:8" s="18" customFormat="1" ht="17.25" customHeight="1" thickBot="1" x14ac:dyDescent="0.35">
      <c r="A203" s="54" t="s">
        <v>238</v>
      </c>
      <c r="B203" s="55" t="s">
        <v>239</v>
      </c>
      <c r="C203" s="55" t="s">
        <v>235</v>
      </c>
      <c r="D203" s="20"/>
      <c r="E203" s="20"/>
      <c r="F203" s="20"/>
      <c r="G203" s="20"/>
      <c r="H203" s="20"/>
    </row>
    <row r="204" spans="1:8" s="18" customFormat="1" ht="17.25" customHeight="1" thickBot="1" x14ac:dyDescent="0.35">
      <c r="A204" s="51" t="s">
        <v>240</v>
      </c>
      <c r="B204" s="53" t="s">
        <v>241</v>
      </c>
      <c r="C204" s="53" t="s">
        <v>235</v>
      </c>
      <c r="D204" s="20"/>
      <c r="E204" s="20"/>
      <c r="F204" s="20"/>
      <c r="G204" s="20"/>
      <c r="H204" s="20"/>
    </row>
    <row r="205" spans="1:8" s="18" customFormat="1" ht="27" customHeight="1" thickBot="1" x14ac:dyDescent="0.35">
      <c r="A205" s="25" t="s">
        <v>242</v>
      </c>
      <c r="B205" s="24" t="s">
        <v>243</v>
      </c>
      <c r="C205" s="24"/>
      <c r="D205" s="24"/>
      <c r="E205" s="24"/>
      <c r="F205" s="24"/>
      <c r="G205" s="24"/>
      <c r="H205" s="24"/>
    </row>
    <row r="206" spans="1:8" ht="39" customHeight="1" thickBot="1" x14ac:dyDescent="0.4">
      <c r="A206" s="98"/>
      <c r="B206" s="98"/>
      <c r="C206" s="98"/>
      <c r="D206" s="98"/>
      <c r="E206" s="98"/>
      <c r="F206" s="98"/>
      <c r="G206" s="98"/>
      <c r="H206" s="98"/>
    </row>
    <row r="207" spans="1:8" ht="27" customHeight="1" thickBot="1" x14ac:dyDescent="0.35">
      <c r="A207" s="99" t="s">
        <v>1</v>
      </c>
      <c r="B207" s="99" t="s">
        <v>2</v>
      </c>
      <c r="C207" s="99" t="s">
        <v>3</v>
      </c>
      <c r="D207" s="1" t="s">
        <v>4</v>
      </c>
      <c r="E207" s="1" t="s">
        <v>5</v>
      </c>
      <c r="F207" s="88" t="s">
        <v>6</v>
      </c>
      <c r="G207" s="101"/>
      <c r="H207" s="102"/>
    </row>
    <row r="208" spans="1:8" ht="15" thickBot="1" x14ac:dyDescent="0.35">
      <c r="A208" s="100"/>
      <c r="B208" s="100"/>
      <c r="C208" s="100"/>
      <c r="D208" s="2">
        <v>2016</v>
      </c>
      <c r="E208" s="3">
        <v>2017</v>
      </c>
      <c r="F208" s="2">
        <v>2018</v>
      </c>
      <c r="G208" s="2">
        <v>2019</v>
      </c>
      <c r="H208" s="2">
        <v>2020</v>
      </c>
    </row>
    <row r="209" spans="1:8" ht="15" thickBot="1" x14ac:dyDescent="0.35">
      <c r="A209" s="13" t="s">
        <v>244</v>
      </c>
      <c r="B209" s="88" t="s">
        <v>245</v>
      </c>
      <c r="C209" s="89"/>
      <c r="D209" s="89"/>
      <c r="E209" s="89"/>
      <c r="F209" s="89"/>
      <c r="G209" s="89"/>
      <c r="H209" s="89"/>
    </row>
    <row r="210" spans="1:8" ht="33.75" customHeight="1" thickBot="1" x14ac:dyDescent="0.35">
      <c r="A210" s="104">
        <v>1</v>
      </c>
      <c r="B210" s="5" t="s">
        <v>246</v>
      </c>
      <c r="C210" s="5" t="s">
        <v>60</v>
      </c>
      <c r="D210" s="12">
        <v>848032.7</v>
      </c>
      <c r="E210" s="9">
        <f>D210*E211*E212/10000</f>
        <v>917231.32028729992</v>
      </c>
      <c r="F210" s="9">
        <f>E210*F211*F212/10000</f>
        <v>990169.55487654591</v>
      </c>
      <c r="G210" s="9">
        <f>F210*G211*G212/10000</f>
        <v>1065824.4498864433</v>
      </c>
      <c r="H210" s="9">
        <f>G210*H211*H212/10000</f>
        <v>1148366.158583449</v>
      </c>
    </row>
    <row r="211" spans="1:8" ht="32.25" customHeight="1" thickBot="1" x14ac:dyDescent="0.35">
      <c r="A211" s="105"/>
      <c r="B211" s="5" t="s">
        <v>247</v>
      </c>
      <c r="C211" s="5" t="s">
        <v>248</v>
      </c>
      <c r="D211" s="12">
        <v>101.3</v>
      </c>
      <c r="E211" s="12">
        <v>103.9</v>
      </c>
      <c r="F211" s="12">
        <v>103.8</v>
      </c>
      <c r="G211" s="12">
        <v>103.7</v>
      </c>
      <c r="H211" s="12">
        <v>103.8</v>
      </c>
    </row>
    <row r="212" spans="1:8" ht="30" customHeight="1" thickBot="1" x14ac:dyDescent="0.35">
      <c r="A212" s="106"/>
      <c r="B212" s="5" t="s">
        <v>62</v>
      </c>
      <c r="C212" s="5" t="s">
        <v>58</v>
      </c>
      <c r="D212" s="12">
        <v>107.8</v>
      </c>
      <c r="E212" s="12">
        <v>104.1</v>
      </c>
      <c r="F212" s="12">
        <v>104</v>
      </c>
      <c r="G212" s="12">
        <v>103.8</v>
      </c>
      <c r="H212" s="12">
        <v>103.8</v>
      </c>
    </row>
    <row r="213" spans="1:8" ht="41.25" customHeight="1" thickBot="1" x14ac:dyDescent="0.35">
      <c r="A213" s="104">
        <v>2</v>
      </c>
      <c r="B213" s="5" t="s">
        <v>249</v>
      </c>
      <c r="C213" s="5" t="s">
        <v>60</v>
      </c>
      <c r="D213" s="12">
        <v>162501</v>
      </c>
      <c r="E213" s="9">
        <v>173820</v>
      </c>
      <c r="F213" s="9">
        <v>184870</v>
      </c>
      <c r="G213" s="9">
        <v>196920</v>
      </c>
      <c r="H213" s="9">
        <v>209970</v>
      </c>
    </row>
    <row r="214" spans="1:8" ht="33" customHeight="1" thickBot="1" x14ac:dyDescent="0.35">
      <c r="A214" s="105"/>
      <c r="B214" s="5" t="s">
        <v>250</v>
      </c>
      <c r="C214" s="5" t="s">
        <v>248</v>
      </c>
      <c r="D214" s="12">
        <v>90.4</v>
      </c>
      <c r="E214" s="12">
        <v>106.7</v>
      </c>
      <c r="F214" s="12">
        <v>106.4</v>
      </c>
      <c r="G214" s="12">
        <v>106.5</v>
      </c>
      <c r="H214" s="12">
        <v>106.6</v>
      </c>
    </row>
    <row r="215" spans="1:8" ht="37.5" customHeight="1" thickBot="1" x14ac:dyDescent="0.35">
      <c r="A215" s="106"/>
      <c r="B215" s="5" t="s">
        <v>62</v>
      </c>
      <c r="C215" s="5" t="s">
        <v>58</v>
      </c>
      <c r="D215" s="12">
        <v>106.8</v>
      </c>
      <c r="E215" s="12">
        <v>106.3</v>
      </c>
      <c r="F215" s="12">
        <v>103.8</v>
      </c>
      <c r="G215" s="12">
        <v>103.7</v>
      </c>
      <c r="H215" s="12">
        <v>103.8</v>
      </c>
    </row>
    <row r="216" spans="1:8" ht="27" thickBot="1" x14ac:dyDescent="0.35">
      <c r="A216" s="83" t="s">
        <v>33</v>
      </c>
      <c r="B216" s="24" t="s">
        <v>251</v>
      </c>
      <c r="C216" s="24" t="s">
        <v>60</v>
      </c>
      <c r="D216" s="28">
        <v>232151</v>
      </c>
      <c r="E216" s="9">
        <v>255000</v>
      </c>
      <c r="F216" s="9">
        <v>281000</v>
      </c>
      <c r="G216" s="9">
        <v>310000</v>
      </c>
      <c r="H216" s="9">
        <v>341000</v>
      </c>
    </row>
    <row r="217" spans="1:8" ht="27" thickBot="1" x14ac:dyDescent="0.35">
      <c r="A217" s="119"/>
      <c r="B217" s="24" t="s">
        <v>252</v>
      </c>
      <c r="C217" s="24" t="s">
        <v>248</v>
      </c>
      <c r="D217" s="12">
        <v>110.1</v>
      </c>
      <c r="E217" s="12">
        <v>110.43</v>
      </c>
      <c r="F217" s="12">
        <v>110.2</v>
      </c>
      <c r="G217" s="12">
        <v>110.3</v>
      </c>
      <c r="H217" s="12">
        <v>110</v>
      </c>
    </row>
    <row r="218" spans="1:8" ht="27.75" customHeight="1" thickBot="1" x14ac:dyDescent="0.35">
      <c r="A218" s="84"/>
      <c r="B218" s="24" t="s">
        <v>62</v>
      </c>
      <c r="C218" s="24" t="s">
        <v>58</v>
      </c>
      <c r="D218" s="12">
        <v>106.6</v>
      </c>
      <c r="E218" s="12">
        <v>104.5</v>
      </c>
      <c r="F218" s="12">
        <v>104.6</v>
      </c>
      <c r="G218" s="12">
        <v>104.6</v>
      </c>
      <c r="H218" s="12">
        <v>104.6</v>
      </c>
    </row>
    <row r="219" spans="1:8" ht="42.75" customHeight="1" thickBot="1" x14ac:dyDescent="0.4">
      <c r="A219" s="120"/>
      <c r="B219" s="120"/>
      <c r="C219" s="120"/>
      <c r="D219" s="120"/>
      <c r="E219" s="120"/>
      <c r="F219" s="120"/>
      <c r="G219" s="120"/>
      <c r="H219" s="120"/>
    </row>
    <row r="220" spans="1:8" ht="24.75" customHeight="1" thickBot="1" x14ac:dyDescent="0.35">
      <c r="A220" s="99" t="s">
        <v>1</v>
      </c>
      <c r="B220" s="99" t="s">
        <v>2</v>
      </c>
      <c r="C220" s="99" t="s">
        <v>3</v>
      </c>
      <c r="D220" s="1" t="s">
        <v>4</v>
      </c>
      <c r="E220" s="1" t="s">
        <v>5</v>
      </c>
      <c r="F220" s="88" t="s">
        <v>6</v>
      </c>
      <c r="G220" s="101"/>
      <c r="H220" s="102"/>
    </row>
    <row r="221" spans="1:8" ht="15" thickBot="1" x14ac:dyDescent="0.35">
      <c r="A221" s="100"/>
      <c r="B221" s="100"/>
      <c r="C221" s="100"/>
      <c r="D221" s="2">
        <v>2016</v>
      </c>
      <c r="E221" s="3">
        <v>2017</v>
      </c>
      <c r="F221" s="2">
        <v>2018</v>
      </c>
      <c r="G221" s="2">
        <v>2019</v>
      </c>
      <c r="H221" s="2">
        <v>2020</v>
      </c>
    </row>
    <row r="222" spans="1:8" ht="15" thickBot="1" x14ac:dyDescent="0.35">
      <c r="A222" s="32" t="s">
        <v>253</v>
      </c>
      <c r="B222" s="116" t="s">
        <v>254</v>
      </c>
      <c r="C222" s="117"/>
      <c r="D222" s="117"/>
      <c r="E222" s="117"/>
      <c r="F222" s="117"/>
      <c r="G222" s="117"/>
      <c r="H222" s="118"/>
    </row>
    <row r="223" spans="1:8" ht="41.25" customHeight="1" thickBot="1" x14ac:dyDescent="0.35">
      <c r="A223" s="83">
        <v>1</v>
      </c>
      <c r="B223" s="24" t="s">
        <v>255</v>
      </c>
      <c r="C223" s="24" t="s">
        <v>60</v>
      </c>
      <c r="D223" s="28">
        <v>146237</v>
      </c>
      <c r="E223" s="28">
        <v>124033</v>
      </c>
      <c r="F223" s="28">
        <v>128037</v>
      </c>
      <c r="G223" s="28">
        <v>131933</v>
      </c>
      <c r="H223" s="28">
        <v>135163</v>
      </c>
    </row>
    <row r="224" spans="1:8" ht="51.75" customHeight="1" thickBot="1" x14ac:dyDescent="0.35">
      <c r="A224" s="119"/>
      <c r="B224" s="24" t="s">
        <v>256</v>
      </c>
      <c r="C224" s="24" t="s">
        <v>56</v>
      </c>
      <c r="D224" s="28">
        <v>98.3</v>
      </c>
      <c r="E224" s="28">
        <v>84.8</v>
      </c>
      <c r="F224" s="28">
        <v>103.2</v>
      </c>
      <c r="G224" s="28">
        <v>103</v>
      </c>
      <c r="H224" s="28">
        <v>102.4</v>
      </c>
    </row>
    <row r="225" spans="1:8" ht="27" thickBot="1" x14ac:dyDescent="0.35">
      <c r="A225" s="84"/>
      <c r="B225" s="24" t="s">
        <v>62</v>
      </c>
      <c r="C225" s="24" t="s">
        <v>58</v>
      </c>
      <c r="D225" s="28">
        <v>106.3</v>
      </c>
      <c r="E225" s="28">
        <v>105.3</v>
      </c>
      <c r="F225" s="28">
        <v>104.5</v>
      </c>
      <c r="G225" s="28">
        <v>104.4</v>
      </c>
      <c r="H225" s="28">
        <v>104.1</v>
      </c>
    </row>
    <row r="226" spans="1:8" ht="26.25" customHeight="1" thickBot="1" x14ac:dyDescent="0.35">
      <c r="A226" s="25" t="s">
        <v>257</v>
      </c>
      <c r="B226" s="24" t="s">
        <v>258</v>
      </c>
      <c r="C226" s="24" t="s">
        <v>60</v>
      </c>
      <c r="D226" s="28"/>
      <c r="E226" s="28"/>
      <c r="F226" s="28"/>
      <c r="G226" s="28"/>
      <c r="H226" s="28"/>
    </row>
    <row r="227" spans="1:8" ht="27" thickBot="1" x14ac:dyDescent="0.35">
      <c r="A227" s="25" t="s">
        <v>259</v>
      </c>
      <c r="B227" s="24" t="s">
        <v>260</v>
      </c>
      <c r="C227" s="24" t="s">
        <v>60</v>
      </c>
      <c r="D227" s="28">
        <v>41680</v>
      </c>
      <c r="E227" s="28">
        <v>47910</v>
      </c>
      <c r="F227" s="28">
        <v>48830</v>
      </c>
      <c r="G227" s="28">
        <v>49730</v>
      </c>
      <c r="H227" s="28">
        <v>49730</v>
      </c>
    </row>
    <row r="228" spans="1:8" ht="27" thickBot="1" x14ac:dyDescent="0.35">
      <c r="A228" s="25" t="s">
        <v>261</v>
      </c>
      <c r="B228" s="24" t="s">
        <v>262</v>
      </c>
      <c r="C228" s="24" t="s">
        <v>60</v>
      </c>
      <c r="D228" s="28"/>
      <c r="E228" s="28"/>
      <c r="F228" s="28"/>
      <c r="G228" s="28"/>
      <c r="H228" s="28"/>
    </row>
    <row r="229" spans="1:8" ht="27" customHeight="1" thickBot="1" x14ac:dyDescent="0.35">
      <c r="A229" s="25" t="s">
        <v>263</v>
      </c>
      <c r="B229" s="24" t="s">
        <v>264</v>
      </c>
      <c r="C229" s="24" t="s">
        <v>60</v>
      </c>
      <c r="D229" s="28">
        <v>7142</v>
      </c>
      <c r="E229" s="28">
        <v>7200</v>
      </c>
      <c r="F229" s="28">
        <v>7300</v>
      </c>
      <c r="G229" s="28">
        <v>7600</v>
      </c>
      <c r="H229" s="28">
        <v>8000</v>
      </c>
    </row>
    <row r="230" spans="1:8" ht="27.75" customHeight="1" thickBot="1" x14ac:dyDescent="0.35">
      <c r="A230" s="25" t="s">
        <v>265</v>
      </c>
      <c r="B230" s="24" t="s">
        <v>266</v>
      </c>
      <c r="C230" s="24" t="s">
        <v>60</v>
      </c>
      <c r="D230" s="28"/>
      <c r="E230" s="28"/>
      <c r="F230" s="28"/>
      <c r="G230" s="28"/>
      <c r="H230" s="28"/>
    </row>
    <row r="231" spans="1:8" ht="42.75" customHeight="1" thickBot="1" x14ac:dyDescent="0.35">
      <c r="A231" s="25" t="s">
        <v>267</v>
      </c>
      <c r="B231" s="24" t="s">
        <v>268</v>
      </c>
      <c r="C231" s="24" t="s">
        <v>60</v>
      </c>
      <c r="D231" s="28"/>
      <c r="E231" s="28"/>
      <c r="F231" s="28"/>
      <c r="G231" s="28"/>
      <c r="H231" s="28"/>
    </row>
    <row r="232" spans="1:8" ht="27" customHeight="1" thickBot="1" x14ac:dyDescent="0.35">
      <c r="A232" s="25" t="s">
        <v>269</v>
      </c>
      <c r="B232" s="24" t="s">
        <v>270</v>
      </c>
      <c r="C232" s="24" t="s">
        <v>60</v>
      </c>
      <c r="D232" s="28">
        <v>67353</v>
      </c>
      <c r="E232" s="28">
        <v>44923</v>
      </c>
      <c r="F232" s="28">
        <v>53907</v>
      </c>
      <c r="G232" s="28">
        <v>56603</v>
      </c>
      <c r="H232" s="28">
        <v>59433</v>
      </c>
    </row>
    <row r="233" spans="1:8" ht="27" customHeight="1" thickBot="1" x14ac:dyDescent="0.35">
      <c r="A233" s="82" t="s">
        <v>350</v>
      </c>
      <c r="B233" s="24" t="s">
        <v>415</v>
      </c>
      <c r="C233" s="24" t="s">
        <v>60</v>
      </c>
      <c r="D233" s="28">
        <v>27941</v>
      </c>
      <c r="E233" s="28">
        <v>20000</v>
      </c>
      <c r="F233" s="28">
        <v>14000</v>
      </c>
      <c r="G233" s="28">
        <v>14000</v>
      </c>
      <c r="H233" s="28">
        <v>14000</v>
      </c>
    </row>
    <row r="234" spans="1:8" ht="27" customHeight="1" thickBot="1" x14ac:dyDescent="0.35">
      <c r="A234" s="82" t="s">
        <v>352</v>
      </c>
      <c r="B234" s="24" t="s">
        <v>416</v>
      </c>
      <c r="C234" s="24" t="s">
        <v>60</v>
      </c>
      <c r="D234" s="28">
        <v>2421</v>
      </c>
      <c r="E234" s="28">
        <v>4000</v>
      </c>
      <c r="F234" s="28">
        <v>4000</v>
      </c>
      <c r="G234" s="28">
        <v>4000</v>
      </c>
      <c r="H234" s="28">
        <v>4000</v>
      </c>
    </row>
    <row r="235" spans="1:8" ht="27" customHeight="1" thickBot="1" x14ac:dyDescent="0.35">
      <c r="A235" s="25" t="s">
        <v>242</v>
      </c>
      <c r="B235" s="24" t="s">
        <v>271</v>
      </c>
      <c r="C235" s="24" t="s">
        <v>60</v>
      </c>
      <c r="D235" s="28"/>
      <c r="E235" s="28"/>
      <c r="F235" s="28"/>
      <c r="G235" s="28"/>
      <c r="H235" s="28"/>
    </row>
    <row r="236" spans="1:8" ht="31.5" customHeight="1" thickBot="1" x14ac:dyDescent="0.35">
      <c r="A236" s="56" t="s">
        <v>33</v>
      </c>
      <c r="B236" s="57" t="s">
        <v>272</v>
      </c>
      <c r="C236" s="58" t="s">
        <v>60</v>
      </c>
      <c r="D236" s="59">
        <f>D223</f>
        <v>146237</v>
      </c>
      <c r="E236" s="59">
        <v>124033</v>
      </c>
      <c r="F236" s="59">
        <v>128037</v>
      </c>
      <c r="G236" s="59">
        <f>G223</f>
        <v>131933</v>
      </c>
      <c r="H236" s="59">
        <f>H223</f>
        <v>135163</v>
      </c>
    </row>
    <row r="237" spans="1:8" ht="27" customHeight="1" thickBot="1" x14ac:dyDescent="0.35">
      <c r="A237" s="11" t="s">
        <v>66</v>
      </c>
      <c r="B237" s="5" t="s">
        <v>273</v>
      </c>
      <c r="C237" s="5" t="s">
        <v>60</v>
      </c>
      <c r="D237" s="9">
        <v>121437</v>
      </c>
      <c r="E237" s="9">
        <v>93523</v>
      </c>
      <c r="F237" s="9">
        <v>97507</v>
      </c>
      <c r="G237" s="9">
        <v>101403</v>
      </c>
      <c r="H237" s="9">
        <v>104633</v>
      </c>
    </row>
    <row r="238" spans="1:8" ht="15.75" customHeight="1" thickBot="1" x14ac:dyDescent="0.35">
      <c r="A238" s="11" t="s">
        <v>68</v>
      </c>
      <c r="B238" s="5" t="s">
        <v>274</v>
      </c>
      <c r="C238" s="5"/>
      <c r="D238" s="9">
        <f>D236-D237</f>
        <v>24800</v>
      </c>
      <c r="E238" s="9">
        <v>30510</v>
      </c>
      <c r="F238" s="9">
        <v>30530</v>
      </c>
      <c r="G238" s="9">
        <v>30530</v>
      </c>
      <c r="H238" s="9">
        <v>30530</v>
      </c>
    </row>
    <row r="239" spans="1:8" ht="24.75" customHeight="1" thickBot="1" x14ac:dyDescent="0.35">
      <c r="A239" s="104" t="s">
        <v>275</v>
      </c>
      <c r="B239" s="60" t="s">
        <v>276</v>
      </c>
      <c r="C239" s="5" t="s">
        <v>60</v>
      </c>
      <c r="D239" s="9">
        <v>4000</v>
      </c>
      <c r="E239" s="9">
        <v>12000</v>
      </c>
      <c r="F239" s="9">
        <v>12000</v>
      </c>
      <c r="G239" s="9">
        <v>12000</v>
      </c>
      <c r="H239" s="9">
        <v>12000</v>
      </c>
    </row>
    <row r="240" spans="1:8" ht="24.75" customHeight="1" thickBot="1" x14ac:dyDescent="0.35">
      <c r="A240" s="106"/>
      <c r="B240" s="60" t="s">
        <v>277</v>
      </c>
      <c r="C240" s="5" t="s">
        <v>60</v>
      </c>
      <c r="D240" s="9"/>
      <c r="E240" s="9"/>
      <c r="F240" s="9"/>
      <c r="G240" s="9"/>
      <c r="H240" s="9"/>
    </row>
    <row r="241" spans="1:8" ht="31.5" customHeight="1" thickBot="1" x14ac:dyDescent="0.35">
      <c r="A241" s="11" t="s">
        <v>278</v>
      </c>
      <c r="B241" s="60" t="s">
        <v>279</v>
      </c>
      <c r="C241" s="5" t="s">
        <v>60</v>
      </c>
      <c r="D241" s="9">
        <f t="shared" ref="D241:H241" si="4">D242+D243+D244</f>
        <v>20800</v>
      </c>
      <c r="E241" s="9">
        <f t="shared" si="4"/>
        <v>18510</v>
      </c>
      <c r="F241" s="9">
        <f t="shared" si="4"/>
        <v>18530</v>
      </c>
      <c r="G241" s="9">
        <f t="shared" si="4"/>
        <v>18530</v>
      </c>
      <c r="H241" s="9">
        <f t="shared" si="4"/>
        <v>18530</v>
      </c>
    </row>
    <row r="242" spans="1:8" ht="31.5" customHeight="1" thickBot="1" x14ac:dyDescent="0.35">
      <c r="A242" s="11" t="s">
        <v>280</v>
      </c>
      <c r="B242" s="61" t="s">
        <v>281</v>
      </c>
      <c r="C242" s="5" t="s">
        <v>60</v>
      </c>
      <c r="D242" s="9">
        <v>7800</v>
      </c>
      <c r="E242" s="9">
        <v>8000</v>
      </c>
      <c r="F242" s="9">
        <v>8000</v>
      </c>
      <c r="G242" s="9">
        <v>8000</v>
      </c>
      <c r="H242" s="9">
        <v>8000</v>
      </c>
    </row>
    <row r="243" spans="1:8" ht="31.5" customHeight="1" thickBot="1" x14ac:dyDescent="0.35">
      <c r="A243" s="11" t="s">
        <v>282</v>
      </c>
      <c r="B243" s="61" t="s">
        <v>283</v>
      </c>
      <c r="C243" s="5" t="s">
        <v>60</v>
      </c>
      <c r="D243" s="9">
        <v>12500</v>
      </c>
      <c r="E243" s="9">
        <v>10000</v>
      </c>
      <c r="F243" s="9">
        <v>10000</v>
      </c>
      <c r="G243" s="9">
        <v>10000</v>
      </c>
      <c r="H243" s="9">
        <v>10000</v>
      </c>
    </row>
    <row r="244" spans="1:8" ht="40.5" customHeight="1" thickBot="1" x14ac:dyDescent="0.35">
      <c r="A244" s="11" t="s">
        <v>284</v>
      </c>
      <c r="B244" s="61" t="s">
        <v>285</v>
      </c>
      <c r="C244" s="5" t="s">
        <v>60</v>
      </c>
      <c r="D244" s="9">
        <v>500</v>
      </c>
      <c r="E244" s="9">
        <v>510</v>
      </c>
      <c r="F244" s="9">
        <v>530</v>
      </c>
      <c r="G244" s="9">
        <v>530</v>
      </c>
      <c r="H244" s="9">
        <v>530</v>
      </c>
    </row>
    <row r="245" spans="1:8" ht="25.5" customHeight="1" thickBot="1" x14ac:dyDescent="0.35">
      <c r="A245" s="11" t="s">
        <v>286</v>
      </c>
      <c r="B245" s="60" t="s">
        <v>287</v>
      </c>
      <c r="C245" s="5" t="s">
        <v>60</v>
      </c>
      <c r="D245" s="9"/>
      <c r="E245" s="9"/>
      <c r="F245" s="9"/>
      <c r="G245" s="9"/>
      <c r="H245" s="9"/>
    </row>
    <row r="246" spans="1:8" ht="26.25" customHeight="1" thickBot="1" x14ac:dyDescent="0.35">
      <c r="A246" s="11" t="s">
        <v>288</v>
      </c>
      <c r="B246" s="60" t="s">
        <v>289</v>
      </c>
      <c r="C246" s="5" t="s">
        <v>60</v>
      </c>
      <c r="D246" s="9">
        <f>D238-D239-D240-D241-D245</f>
        <v>0</v>
      </c>
      <c r="E246" s="9">
        <f>E238-E239-E240-E241-E245</f>
        <v>0</v>
      </c>
      <c r="F246" s="9">
        <f>F238-F239-F240-F241-F245</f>
        <v>0</v>
      </c>
      <c r="G246" s="9">
        <f>G238-G239-G240-G241-G245</f>
        <v>0</v>
      </c>
      <c r="H246" s="9">
        <f>H238-H239-H240-H241-H245</f>
        <v>0</v>
      </c>
    </row>
    <row r="247" spans="1:8" ht="40.5" customHeight="1" thickBot="1" x14ac:dyDescent="0.4">
      <c r="A247" s="98"/>
      <c r="B247" s="98"/>
      <c r="C247" s="98"/>
      <c r="D247" s="98"/>
      <c r="E247" s="98"/>
      <c r="F247" s="98"/>
      <c r="G247" s="98"/>
      <c r="H247" s="98"/>
    </row>
    <row r="248" spans="1:8" ht="27.75" customHeight="1" thickBot="1" x14ac:dyDescent="0.35">
      <c r="A248" s="99" t="s">
        <v>1</v>
      </c>
      <c r="B248" s="99" t="s">
        <v>2</v>
      </c>
      <c r="C248" s="99" t="s">
        <v>3</v>
      </c>
      <c r="D248" s="1" t="s">
        <v>4</v>
      </c>
      <c r="E248" s="1" t="s">
        <v>5</v>
      </c>
      <c r="F248" s="88" t="s">
        <v>6</v>
      </c>
      <c r="G248" s="101"/>
      <c r="H248" s="102"/>
    </row>
    <row r="249" spans="1:8" ht="15" thickBot="1" x14ac:dyDescent="0.35">
      <c r="A249" s="100"/>
      <c r="B249" s="100"/>
      <c r="C249" s="100"/>
      <c r="D249" s="2">
        <v>2016</v>
      </c>
      <c r="E249" s="3">
        <v>2017</v>
      </c>
      <c r="F249" s="2">
        <v>2018</v>
      </c>
      <c r="G249" s="2">
        <v>2019</v>
      </c>
      <c r="H249" s="2">
        <v>2020</v>
      </c>
    </row>
    <row r="250" spans="1:8" ht="18.75" customHeight="1" thickBot="1" x14ac:dyDescent="0.35">
      <c r="A250" s="13" t="s">
        <v>290</v>
      </c>
      <c r="B250" s="88" t="s">
        <v>291</v>
      </c>
      <c r="C250" s="89"/>
      <c r="D250" s="89"/>
      <c r="E250" s="89"/>
      <c r="F250" s="89"/>
      <c r="G250" s="89"/>
      <c r="H250" s="90"/>
    </row>
    <row r="251" spans="1:8" ht="20.25" customHeight="1" x14ac:dyDescent="0.3">
      <c r="A251" s="107">
        <v>1</v>
      </c>
      <c r="B251" s="110" t="s">
        <v>292</v>
      </c>
      <c r="C251" s="110" t="s">
        <v>60</v>
      </c>
      <c r="D251" s="112">
        <v>589828</v>
      </c>
      <c r="E251" s="114">
        <v>580452</v>
      </c>
      <c r="F251" s="114">
        <v>696542.5</v>
      </c>
      <c r="G251" s="114">
        <v>731369.5</v>
      </c>
      <c r="H251" s="114">
        <v>767993.8</v>
      </c>
    </row>
    <row r="252" spans="1:8" ht="18.75" customHeight="1" thickBot="1" x14ac:dyDescent="0.35">
      <c r="A252" s="108"/>
      <c r="B252" s="111"/>
      <c r="C252" s="111"/>
      <c r="D252" s="113"/>
      <c r="E252" s="115"/>
      <c r="F252" s="115"/>
      <c r="G252" s="115"/>
      <c r="H252" s="115"/>
    </row>
    <row r="253" spans="1:8" ht="52.5" customHeight="1" thickBot="1" x14ac:dyDescent="0.35">
      <c r="A253" s="108"/>
      <c r="B253" s="62" t="s">
        <v>64</v>
      </c>
      <c r="C253" s="63" t="s">
        <v>56</v>
      </c>
      <c r="D253" s="64"/>
      <c r="E253" s="64">
        <v>94</v>
      </c>
      <c r="F253" s="64">
        <v>114.4</v>
      </c>
      <c r="G253" s="64">
        <v>100</v>
      </c>
      <c r="H253" s="64">
        <v>100.2</v>
      </c>
    </row>
    <row r="254" spans="1:8" ht="33" customHeight="1" thickBot="1" x14ac:dyDescent="0.35">
      <c r="A254" s="109"/>
      <c r="B254" s="62" t="s">
        <v>62</v>
      </c>
      <c r="C254" s="63" t="s">
        <v>58</v>
      </c>
      <c r="D254" s="64">
        <v>105.3</v>
      </c>
      <c r="E254" s="64">
        <v>104.7</v>
      </c>
      <c r="F254" s="64">
        <v>104.9</v>
      </c>
      <c r="G254" s="64">
        <v>105</v>
      </c>
      <c r="H254" s="64">
        <v>104.8</v>
      </c>
    </row>
    <row r="255" spans="1:8" ht="30.75" customHeight="1" thickBot="1" x14ac:dyDescent="0.35">
      <c r="A255" s="11">
        <v>2</v>
      </c>
      <c r="B255" s="5" t="s">
        <v>293</v>
      </c>
      <c r="C255" s="5" t="s">
        <v>294</v>
      </c>
      <c r="D255" s="65"/>
      <c r="E255" s="65"/>
      <c r="F255" s="65"/>
      <c r="G255" s="65"/>
      <c r="H255" s="65"/>
    </row>
    <row r="256" spans="1:8" ht="15.75" customHeight="1" thickBot="1" x14ac:dyDescent="0.35">
      <c r="A256" s="104" t="s">
        <v>259</v>
      </c>
      <c r="B256" s="66" t="s">
        <v>295</v>
      </c>
      <c r="C256" s="5" t="s">
        <v>294</v>
      </c>
      <c r="D256" s="67"/>
      <c r="E256" s="67"/>
      <c r="F256" s="67"/>
      <c r="G256" s="67"/>
      <c r="H256" s="67"/>
    </row>
    <row r="257" spans="1:10" ht="27" thickBot="1" x14ac:dyDescent="0.35">
      <c r="A257" s="105"/>
      <c r="B257" s="68" t="s">
        <v>296</v>
      </c>
      <c r="C257" s="5" t="s">
        <v>294</v>
      </c>
      <c r="D257" s="65"/>
      <c r="E257" s="65"/>
      <c r="F257" s="65"/>
      <c r="G257" s="65"/>
      <c r="H257" s="65"/>
    </row>
    <row r="258" spans="1:10" ht="27" customHeight="1" thickBot="1" x14ac:dyDescent="0.35">
      <c r="A258" s="106"/>
      <c r="B258" s="68" t="s">
        <v>297</v>
      </c>
      <c r="C258" s="5" t="s">
        <v>294</v>
      </c>
      <c r="D258" s="65"/>
      <c r="E258" s="65"/>
      <c r="F258" s="65"/>
      <c r="G258" s="65"/>
      <c r="H258" s="65"/>
    </row>
    <row r="259" spans="1:10" ht="38.25" customHeight="1" thickBot="1" x14ac:dyDescent="0.35">
      <c r="A259" s="11" t="s">
        <v>261</v>
      </c>
      <c r="B259" s="69" t="s">
        <v>298</v>
      </c>
      <c r="C259" s="5" t="s">
        <v>294</v>
      </c>
      <c r="D259" s="12"/>
      <c r="E259" s="12"/>
      <c r="F259" s="12"/>
      <c r="G259" s="12"/>
      <c r="H259" s="12"/>
      <c r="J259" s="18"/>
    </row>
    <row r="260" spans="1:10" ht="36.75" customHeight="1" thickBot="1" x14ac:dyDescent="0.35">
      <c r="A260" s="11">
        <v>3</v>
      </c>
      <c r="B260" s="5" t="s">
        <v>299</v>
      </c>
      <c r="C260" s="5" t="s">
        <v>300</v>
      </c>
      <c r="D260" s="12"/>
      <c r="E260" s="12"/>
      <c r="F260" s="12"/>
      <c r="G260" s="12"/>
      <c r="H260" s="12"/>
    </row>
    <row r="261" spans="1:10" ht="39.75" customHeight="1" thickBot="1" x14ac:dyDescent="0.4">
      <c r="A261" s="98"/>
      <c r="B261" s="98"/>
      <c r="C261" s="98"/>
      <c r="D261" s="98"/>
      <c r="E261" s="98"/>
      <c r="F261" s="98"/>
      <c r="G261" s="98"/>
      <c r="H261" s="98"/>
    </row>
    <row r="262" spans="1:10" ht="15.75" customHeight="1" thickBot="1" x14ac:dyDescent="0.35">
      <c r="A262" s="99" t="s">
        <v>1</v>
      </c>
      <c r="B262" s="99" t="s">
        <v>2</v>
      </c>
      <c r="C262" s="99" t="s">
        <v>3</v>
      </c>
      <c r="D262" s="1" t="s">
        <v>4</v>
      </c>
      <c r="E262" s="1" t="s">
        <v>5</v>
      </c>
      <c r="F262" s="88" t="s">
        <v>6</v>
      </c>
      <c r="G262" s="101"/>
      <c r="H262" s="102"/>
    </row>
    <row r="263" spans="1:10" ht="27" customHeight="1" thickBot="1" x14ac:dyDescent="0.35">
      <c r="A263" s="100"/>
      <c r="B263" s="100"/>
      <c r="C263" s="100"/>
      <c r="D263" s="2">
        <v>2016</v>
      </c>
      <c r="E263" s="3">
        <v>2017</v>
      </c>
      <c r="F263" s="2">
        <v>2018</v>
      </c>
      <c r="G263" s="2">
        <v>2019</v>
      </c>
      <c r="H263" s="2">
        <v>2020</v>
      </c>
    </row>
    <row r="264" spans="1:10" ht="18.75" customHeight="1" thickBot="1" x14ac:dyDescent="0.35">
      <c r="A264" s="13" t="s">
        <v>301</v>
      </c>
      <c r="B264" s="88" t="s">
        <v>302</v>
      </c>
      <c r="C264" s="89"/>
      <c r="D264" s="89"/>
      <c r="E264" s="89"/>
      <c r="F264" s="89"/>
      <c r="G264" s="89"/>
      <c r="H264" s="90"/>
    </row>
    <row r="265" spans="1:10" ht="29.25" customHeight="1" thickBot="1" x14ac:dyDescent="0.35">
      <c r="A265" s="56">
        <v>1</v>
      </c>
      <c r="B265" s="58" t="s">
        <v>303</v>
      </c>
      <c r="C265" s="5" t="s">
        <v>60</v>
      </c>
      <c r="D265" s="63"/>
      <c r="E265" s="63"/>
      <c r="F265" s="63"/>
      <c r="G265" s="63"/>
      <c r="H265" s="63"/>
    </row>
    <row r="266" spans="1:10" ht="36" customHeight="1" thickBot="1" x14ac:dyDescent="0.35">
      <c r="A266" s="56">
        <v>2</v>
      </c>
      <c r="B266" s="58" t="s">
        <v>304</v>
      </c>
      <c r="C266" s="57" t="s">
        <v>305</v>
      </c>
      <c r="D266" s="70"/>
      <c r="E266" s="70"/>
      <c r="F266" s="70"/>
      <c r="G266" s="70"/>
      <c r="H266" s="70"/>
    </row>
    <row r="267" spans="1:10" ht="41.4" customHeight="1" thickBot="1" x14ac:dyDescent="0.35">
      <c r="A267" s="10" t="s">
        <v>33</v>
      </c>
      <c r="B267" s="6" t="s">
        <v>306</v>
      </c>
      <c r="C267" s="69" t="s">
        <v>305</v>
      </c>
      <c r="D267" s="9"/>
      <c r="E267" s="9"/>
      <c r="F267" s="9"/>
      <c r="G267" s="9"/>
      <c r="H267" s="9"/>
    </row>
    <row r="268" spans="1:10" ht="44.25" customHeight="1" thickBot="1" x14ac:dyDescent="0.35">
      <c r="A268" s="71" t="s">
        <v>35</v>
      </c>
      <c r="B268" s="69" t="s">
        <v>307</v>
      </c>
      <c r="C268" s="69" t="s">
        <v>308</v>
      </c>
      <c r="D268" s="59"/>
      <c r="E268" s="59" t="e">
        <f t="shared" ref="E268:H268" si="5">E267/E266*100</f>
        <v>#DIV/0!</v>
      </c>
      <c r="F268" s="59" t="e">
        <f t="shared" si="5"/>
        <v>#DIV/0!</v>
      </c>
      <c r="G268" s="59" t="e">
        <f t="shared" si="5"/>
        <v>#DIV/0!</v>
      </c>
      <c r="H268" s="59" t="e">
        <f t="shared" si="5"/>
        <v>#DIV/0!</v>
      </c>
    </row>
    <row r="269" spans="1:10" ht="43.5" customHeight="1" thickBot="1" x14ac:dyDescent="0.4">
      <c r="A269" s="103"/>
      <c r="B269" s="103"/>
      <c r="C269" s="103"/>
      <c r="D269" s="103"/>
      <c r="E269" s="103"/>
      <c r="F269" s="103"/>
      <c r="G269" s="103"/>
      <c r="H269" s="103"/>
    </row>
    <row r="270" spans="1:10" ht="27" customHeight="1" thickBot="1" x14ac:dyDescent="0.35">
      <c r="A270" s="99" t="s">
        <v>1</v>
      </c>
      <c r="B270" s="99" t="s">
        <v>2</v>
      </c>
      <c r="C270" s="99" t="s">
        <v>3</v>
      </c>
      <c r="D270" s="1" t="s">
        <v>4</v>
      </c>
      <c r="E270" s="1" t="s">
        <v>5</v>
      </c>
      <c r="F270" s="88" t="s">
        <v>6</v>
      </c>
      <c r="G270" s="101"/>
      <c r="H270" s="102"/>
    </row>
    <row r="271" spans="1:10" ht="13.5" customHeight="1" thickBot="1" x14ac:dyDescent="0.35">
      <c r="A271" s="100"/>
      <c r="B271" s="100"/>
      <c r="C271" s="100"/>
      <c r="D271" s="2">
        <v>2016</v>
      </c>
      <c r="E271" s="3">
        <v>2017</v>
      </c>
      <c r="F271" s="2">
        <v>2018</v>
      </c>
      <c r="G271" s="2">
        <v>2019</v>
      </c>
      <c r="H271" s="2">
        <v>2020</v>
      </c>
    </row>
    <row r="272" spans="1:10" ht="15" customHeight="1" thickBot="1" x14ac:dyDescent="0.35">
      <c r="A272" s="72" t="s">
        <v>309</v>
      </c>
      <c r="B272" s="95" t="s">
        <v>310</v>
      </c>
      <c r="C272" s="96"/>
      <c r="D272" s="96"/>
      <c r="E272" s="96"/>
      <c r="F272" s="96"/>
      <c r="G272" s="96"/>
      <c r="H272" s="97"/>
    </row>
    <row r="273" spans="1:8" ht="33.75" customHeight="1" thickBot="1" x14ac:dyDescent="0.35">
      <c r="A273" s="10">
        <v>1</v>
      </c>
      <c r="B273" s="6" t="s">
        <v>311</v>
      </c>
      <c r="C273" s="6" t="s">
        <v>51</v>
      </c>
      <c r="D273" s="7">
        <f>D274+D288</f>
        <v>243693.90000000002</v>
      </c>
      <c r="E273" s="7">
        <f>E274+E288</f>
        <v>148769.60000000001</v>
      </c>
      <c r="F273" s="7">
        <f>F274+F288</f>
        <v>97742.8</v>
      </c>
      <c r="G273" s="7">
        <f>G274+G288</f>
        <v>94792.8</v>
      </c>
      <c r="H273" s="7">
        <f>H274+H288</f>
        <v>94792.8</v>
      </c>
    </row>
    <row r="274" spans="1:8" ht="27" customHeight="1" thickBot="1" x14ac:dyDescent="0.35">
      <c r="A274" s="73" t="s">
        <v>13</v>
      </c>
      <c r="B274" s="74" t="s">
        <v>312</v>
      </c>
      <c r="C274" s="75" t="s">
        <v>51</v>
      </c>
      <c r="D274" s="5">
        <v>95417.3</v>
      </c>
      <c r="E274" s="5">
        <v>96286</v>
      </c>
      <c r="F274" s="5">
        <v>96696</v>
      </c>
      <c r="G274" s="5">
        <v>93746</v>
      </c>
      <c r="H274" s="5">
        <v>93746</v>
      </c>
    </row>
    <row r="275" spans="1:8" ht="27" thickBot="1" x14ac:dyDescent="0.35">
      <c r="A275" s="56" t="s">
        <v>123</v>
      </c>
      <c r="B275" s="58" t="s">
        <v>313</v>
      </c>
      <c r="C275" s="58" t="s">
        <v>51</v>
      </c>
      <c r="D275" s="5">
        <v>13207</v>
      </c>
      <c r="E275" s="5">
        <v>13200</v>
      </c>
      <c r="F275" s="5">
        <v>13300</v>
      </c>
      <c r="G275" s="5">
        <v>13300</v>
      </c>
      <c r="H275" s="5">
        <v>13300</v>
      </c>
    </row>
    <row r="276" spans="1:8" ht="13.5" customHeight="1" thickBot="1" x14ac:dyDescent="0.35">
      <c r="A276" s="73" t="s">
        <v>125</v>
      </c>
      <c r="B276" s="74" t="s">
        <v>314</v>
      </c>
      <c r="C276" s="76" t="s">
        <v>51</v>
      </c>
      <c r="D276" s="5">
        <v>5100.2</v>
      </c>
      <c r="E276" s="5">
        <v>5146</v>
      </c>
      <c r="F276" s="5">
        <v>5146</v>
      </c>
      <c r="G276" s="5">
        <v>5146</v>
      </c>
      <c r="H276" s="5">
        <v>5146</v>
      </c>
    </row>
    <row r="277" spans="1:8" ht="27" thickBot="1" x14ac:dyDescent="0.35">
      <c r="A277" s="11" t="s">
        <v>315</v>
      </c>
      <c r="B277" s="5" t="s">
        <v>316</v>
      </c>
      <c r="C277" s="5" t="s">
        <v>51</v>
      </c>
      <c r="D277" s="5"/>
      <c r="E277" s="5"/>
      <c r="F277" s="5"/>
      <c r="G277" s="5"/>
      <c r="H277" s="5"/>
    </row>
    <row r="278" spans="1:8" ht="27" thickBot="1" x14ac:dyDescent="0.35">
      <c r="A278" s="11" t="s">
        <v>317</v>
      </c>
      <c r="B278" s="5" t="s">
        <v>318</v>
      </c>
      <c r="C278" s="5" t="s">
        <v>51</v>
      </c>
      <c r="D278" s="5">
        <v>4458.8</v>
      </c>
      <c r="E278" s="5">
        <v>4490</v>
      </c>
      <c r="F278" s="5">
        <v>4490</v>
      </c>
      <c r="G278" s="5">
        <v>4490</v>
      </c>
      <c r="H278" s="5">
        <v>4490</v>
      </c>
    </row>
    <row r="279" spans="1:8" ht="27" thickBot="1" x14ac:dyDescent="0.35">
      <c r="A279" s="11" t="s">
        <v>319</v>
      </c>
      <c r="B279" s="5" t="s">
        <v>320</v>
      </c>
      <c r="C279" s="5" t="s">
        <v>51</v>
      </c>
      <c r="D279" s="5">
        <v>641.4</v>
      </c>
      <c r="E279" s="5">
        <v>656</v>
      </c>
      <c r="F279" s="5">
        <v>656</v>
      </c>
      <c r="G279" s="5">
        <v>656</v>
      </c>
      <c r="H279" s="5">
        <v>656</v>
      </c>
    </row>
    <row r="280" spans="1:8" ht="15" customHeight="1" thickBot="1" x14ac:dyDescent="0.35">
      <c r="A280" s="73" t="s">
        <v>321</v>
      </c>
      <c r="B280" s="74" t="s">
        <v>322</v>
      </c>
      <c r="C280" s="76" t="s">
        <v>51</v>
      </c>
      <c r="D280" s="5">
        <v>57418.2</v>
      </c>
      <c r="E280" s="5">
        <v>62200</v>
      </c>
      <c r="F280" s="5">
        <v>63200</v>
      </c>
      <c r="G280" s="5">
        <v>63200</v>
      </c>
      <c r="H280" s="5">
        <v>63200</v>
      </c>
    </row>
    <row r="281" spans="1:8" ht="27" thickBot="1" x14ac:dyDescent="0.35">
      <c r="A281" s="11" t="s">
        <v>323</v>
      </c>
      <c r="B281" s="5" t="s">
        <v>324</v>
      </c>
      <c r="C281" s="5" t="s">
        <v>51</v>
      </c>
      <c r="D281" s="5">
        <v>4378.5</v>
      </c>
      <c r="E281" s="5">
        <v>6000</v>
      </c>
      <c r="F281" s="5">
        <v>6500</v>
      </c>
      <c r="G281" s="5">
        <v>6500</v>
      </c>
      <c r="H281" s="5">
        <v>6500</v>
      </c>
    </row>
    <row r="282" spans="1:8" ht="27" thickBot="1" x14ac:dyDescent="0.35">
      <c r="A282" s="11" t="s">
        <v>325</v>
      </c>
      <c r="B282" s="5" t="s">
        <v>326</v>
      </c>
      <c r="C282" s="5" t="s">
        <v>51</v>
      </c>
      <c r="D282" s="5">
        <v>53040.1</v>
      </c>
      <c r="E282" s="5">
        <v>56200</v>
      </c>
      <c r="F282" s="5">
        <v>56700</v>
      </c>
      <c r="G282" s="5">
        <v>56700</v>
      </c>
      <c r="H282" s="5">
        <v>56700</v>
      </c>
    </row>
    <row r="283" spans="1:8" ht="42" customHeight="1" thickBot="1" x14ac:dyDescent="0.35">
      <c r="A283" s="11" t="s">
        <v>327</v>
      </c>
      <c r="B283" s="5" t="s">
        <v>328</v>
      </c>
      <c r="C283" s="5" t="s">
        <v>51</v>
      </c>
      <c r="D283" s="5"/>
      <c r="E283" s="5"/>
      <c r="F283" s="5"/>
      <c r="G283" s="5"/>
      <c r="H283" s="5"/>
    </row>
    <row r="284" spans="1:8" ht="31.5" customHeight="1" thickBot="1" x14ac:dyDescent="0.35">
      <c r="A284" s="11" t="s">
        <v>329</v>
      </c>
      <c r="B284" s="5" t="s">
        <v>330</v>
      </c>
      <c r="C284" s="5" t="s">
        <v>51</v>
      </c>
      <c r="D284" s="5">
        <v>4822.8999999999996</v>
      </c>
      <c r="E284" s="5">
        <v>3900</v>
      </c>
      <c r="F284" s="5">
        <v>4000</v>
      </c>
      <c r="G284" s="5">
        <v>4000</v>
      </c>
      <c r="H284" s="5">
        <v>4000</v>
      </c>
    </row>
    <row r="285" spans="1:8" ht="27.75" customHeight="1" thickBot="1" x14ac:dyDescent="0.35">
      <c r="A285" s="11" t="s">
        <v>331</v>
      </c>
      <c r="B285" s="5" t="s">
        <v>332</v>
      </c>
      <c r="C285" s="5" t="s">
        <v>51</v>
      </c>
      <c r="D285" s="5">
        <v>1996.6</v>
      </c>
      <c r="E285" s="5">
        <v>1600</v>
      </c>
      <c r="F285" s="5">
        <v>1650</v>
      </c>
      <c r="G285" s="5">
        <v>1700</v>
      </c>
      <c r="H285" s="5">
        <v>1700</v>
      </c>
    </row>
    <row r="286" spans="1:8" ht="27" thickBot="1" x14ac:dyDescent="0.35">
      <c r="A286" s="11" t="s">
        <v>333</v>
      </c>
      <c r="B286" s="5" t="s">
        <v>334</v>
      </c>
      <c r="C286" s="5" t="s">
        <v>51</v>
      </c>
      <c r="D286" s="5">
        <v>4835.8</v>
      </c>
      <c r="E286" s="5">
        <v>4340</v>
      </c>
      <c r="F286" s="5">
        <v>3000</v>
      </c>
      <c r="G286" s="5"/>
      <c r="H286" s="5"/>
    </row>
    <row r="287" spans="1:8" ht="27" thickBot="1" x14ac:dyDescent="0.35">
      <c r="A287" s="11" t="s">
        <v>335</v>
      </c>
      <c r="B287" s="5" t="s">
        <v>336</v>
      </c>
      <c r="C287" s="5" t="s">
        <v>51</v>
      </c>
      <c r="D287" s="5">
        <v>8036.2</v>
      </c>
      <c r="E287" s="5">
        <v>5900</v>
      </c>
      <c r="F287" s="5">
        <v>6400</v>
      </c>
      <c r="G287" s="5">
        <v>6400</v>
      </c>
      <c r="H287" s="5">
        <v>6400</v>
      </c>
    </row>
    <row r="288" spans="1:8" ht="27" thickBot="1" x14ac:dyDescent="0.35">
      <c r="A288" s="11" t="s">
        <v>15</v>
      </c>
      <c r="B288" s="5" t="s">
        <v>337</v>
      </c>
      <c r="C288" s="5" t="s">
        <v>51</v>
      </c>
      <c r="D288" s="5">
        <v>148276.6</v>
      </c>
      <c r="E288" s="5">
        <v>52483.6</v>
      </c>
      <c r="F288" s="5">
        <v>1046.8</v>
      </c>
      <c r="G288" s="5">
        <v>1046.8</v>
      </c>
      <c r="H288" s="5">
        <v>1046.8</v>
      </c>
    </row>
    <row r="289" spans="1:8" ht="27" thickBot="1" x14ac:dyDescent="0.35">
      <c r="A289" s="11" t="s">
        <v>129</v>
      </c>
      <c r="B289" s="5" t="s">
        <v>338</v>
      </c>
      <c r="C289" s="5" t="s">
        <v>51</v>
      </c>
      <c r="D289" s="5"/>
      <c r="E289" s="5"/>
      <c r="F289" s="5"/>
      <c r="G289" s="5"/>
      <c r="H289" s="5"/>
    </row>
    <row r="290" spans="1:8" ht="27" thickBot="1" x14ac:dyDescent="0.35">
      <c r="A290" s="11" t="s">
        <v>130</v>
      </c>
      <c r="B290" s="5" t="s">
        <v>339</v>
      </c>
      <c r="C290" s="5" t="s">
        <v>51</v>
      </c>
      <c r="D290" s="5">
        <v>146512.70000000001</v>
      </c>
      <c r="E290" s="5">
        <v>51037.8</v>
      </c>
      <c r="F290" s="5"/>
      <c r="G290" s="5"/>
      <c r="H290" s="5"/>
    </row>
    <row r="291" spans="1:8" ht="30" customHeight="1" thickBot="1" x14ac:dyDescent="0.35">
      <c r="A291" s="11" t="s">
        <v>131</v>
      </c>
      <c r="B291" s="5" t="s">
        <v>340</v>
      </c>
      <c r="C291" s="5" t="s">
        <v>51</v>
      </c>
      <c r="D291" s="5">
        <v>973.9</v>
      </c>
      <c r="E291" s="5">
        <v>1046.8</v>
      </c>
      <c r="F291" s="5">
        <v>1046.8</v>
      </c>
      <c r="G291" s="5">
        <v>1046.8</v>
      </c>
      <c r="H291" s="5">
        <v>1046.8</v>
      </c>
    </row>
    <row r="292" spans="1:8" ht="27" thickBot="1" x14ac:dyDescent="0.35">
      <c r="A292" s="11" t="s">
        <v>341</v>
      </c>
      <c r="B292" s="5" t="s">
        <v>342</v>
      </c>
      <c r="C292" s="5" t="s">
        <v>51</v>
      </c>
      <c r="D292" s="5">
        <v>790</v>
      </c>
      <c r="E292" s="5">
        <v>399</v>
      </c>
      <c r="F292" s="5"/>
      <c r="G292" s="5"/>
      <c r="H292" s="5"/>
    </row>
    <row r="293" spans="1:8" ht="27" thickBot="1" x14ac:dyDescent="0.35">
      <c r="A293" s="11">
        <v>2</v>
      </c>
      <c r="B293" s="5" t="s">
        <v>343</v>
      </c>
      <c r="C293" s="6" t="s">
        <v>51</v>
      </c>
      <c r="D293" s="7">
        <f>D294+D295+D296+D297+D298+D299+D300+D301+D302+D303</f>
        <v>236525.5</v>
      </c>
      <c r="E293" s="7">
        <f t="shared" ref="E293:H293" si="6">E294+E295+E296+E297+E298+E299+E300+E301+E302+E303</f>
        <v>0</v>
      </c>
      <c r="F293" s="7">
        <f t="shared" si="6"/>
        <v>0</v>
      </c>
      <c r="G293" s="7">
        <f t="shared" si="6"/>
        <v>0</v>
      </c>
      <c r="H293" s="7">
        <f t="shared" si="6"/>
        <v>0</v>
      </c>
    </row>
    <row r="294" spans="1:8" ht="27.75" customHeight="1" thickBot="1" x14ac:dyDescent="0.35">
      <c r="A294" s="11" t="s">
        <v>259</v>
      </c>
      <c r="B294" s="5" t="s">
        <v>344</v>
      </c>
      <c r="C294" s="6" t="s">
        <v>51</v>
      </c>
      <c r="D294" s="6">
        <v>25858.400000000001</v>
      </c>
      <c r="E294" s="6"/>
      <c r="F294" s="6"/>
      <c r="G294" s="6"/>
      <c r="H294" s="6"/>
    </row>
    <row r="295" spans="1:8" ht="27" thickBot="1" x14ac:dyDescent="0.35">
      <c r="A295" s="11" t="s">
        <v>261</v>
      </c>
      <c r="B295" s="5" t="s">
        <v>345</v>
      </c>
      <c r="C295" s="5" t="s">
        <v>51</v>
      </c>
      <c r="D295" s="6">
        <v>375.4</v>
      </c>
      <c r="E295" s="6"/>
      <c r="F295" s="6"/>
      <c r="G295" s="6"/>
      <c r="H295" s="6"/>
    </row>
    <row r="296" spans="1:8" ht="27" thickBot="1" x14ac:dyDescent="0.35">
      <c r="A296" s="11" t="s">
        <v>263</v>
      </c>
      <c r="B296" s="5" t="s">
        <v>346</v>
      </c>
      <c r="C296" s="5" t="s">
        <v>51</v>
      </c>
      <c r="D296" s="6">
        <v>394.9</v>
      </c>
      <c r="E296" s="6"/>
      <c r="F296" s="6"/>
      <c r="G296" s="6"/>
      <c r="H296" s="6"/>
    </row>
    <row r="297" spans="1:8" ht="29.25" customHeight="1" thickBot="1" x14ac:dyDescent="0.35">
      <c r="A297" s="11" t="s">
        <v>265</v>
      </c>
      <c r="B297" s="5" t="s">
        <v>347</v>
      </c>
      <c r="C297" s="5" t="s">
        <v>51</v>
      </c>
      <c r="D297" s="6">
        <v>19779.599999999999</v>
      </c>
      <c r="E297" s="6"/>
      <c r="F297" s="6"/>
      <c r="G297" s="6"/>
      <c r="H297" s="6"/>
    </row>
    <row r="298" spans="1:8" ht="18" customHeight="1" thickBot="1" x14ac:dyDescent="0.35">
      <c r="A298" s="11" t="s">
        <v>267</v>
      </c>
      <c r="B298" s="5" t="s">
        <v>348</v>
      </c>
      <c r="C298" s="5" t="s">
        <v>51</v>
      </c>
      <c r="D298" s="6">
        <v>140272.5</v>
      </c>
      <c r="E298" s="6"/>
      <c r="F298" s="6"/>
      <c r="G298" s="6"/>
      <c r="H298" s="6"/>
    </row>
    <row r="299" spans="1:8" ht="27" thickBot="1" x14ac:dyDescent="0.35">
      <c r="A299" s="11" t="s">
        <v>269</v>
      </c>
      <c r="B299" s="5" t="s">
        <v>349</v>
      </c>
      <c r="C299" s="5" t="s">
        <v>51</v>
      </c>
      <c r="D299" s="6">
        <v>316.7</v>
      </c>
      <c r="E299" s="6"/>
      <c r="F299" s="6"/>
      <c r="G299" s="6"/>
      <c r="H299" s="6"/>
    </row>
    <row r="300" spans="1:8" ht="28.5" customHeight="1" thickBot="1" x14ac:dyDescent="0.35">
      <c r="A300" s="11" t="s">
        <v>350</v>
      </c>
      <c r="B300" s="5" t="s">
        <v>351</v>
      </c>
      <c r="C300" s="5" t="s">
        <v>51</v>
      </c>
      <c r="D300" s="6">
        <v>36932.400000000001</v>
      </c>
      <c r="E300" s="6"/>
      <c r="F300" s="6"/>
      <c r="G300" s="6"/>
      <c r="H300" s="6"/>
    </row>
    <row r="301" spans="1:8" ht="24.75" customHeight="1" thickBot="1" x14ac:dyDescent="0.35">
      <c r="A301" s="11" t="s">
        <v>352</v>
      </c>
      <c r="B301" s="5" t="s">
        <v>353</v>
      </c>
      <c r="C301" s="5" t="s">
        <v>51</v>
      </c>
      <c r="D301" s="6">
        <v>369.6</v>
      </c>
      <c r="E301" s="6"/>
      <c r="F301" s="6"/>
      <c r="G301" s="6"/>
      <c r="H301" s="6"/>
    </row>
    <row r="302" spans="1:8" ht="27" thickBot="1" x14ac:dyDescent="0.35">
      <c r="A302" s="11" t="s">
        <v>354</v>
      </c>
      <c r="B302" s="5" t="s">
        <v>355</v>
      </c>
      <c r="C302" s="5" t="s">
        <v>51</v>
      </c>
      <c r="D302" s="6">
        <v>12226</v>
      </c>
      <c r="E302" s="6"/>
      <c r="F302" s="6"/>
      <c r="G302" s="6"/>
      <c r="H302" s="6"/>
    </row>
    <row r="303" spans="1:8" ht="27.75" customHeight="1" thickBot="1" x14ac:dyDescent="0.35">
      <c r="A303" s="11" t="s">
        <v>356</v>
      </c>
      <c r="B303" s="5" t="s">
        <v>357</v>
      </c>
      <c r="C303" s="5" t="s">
        <v>51</v>
      </c>
      <c r="D303" s="6"/>
      <c r="E303" s="6"/>
      <c r="F303" s="6"/>
      <c r="G303" s="6"/>
      <c r="H303" s="6"/>
    </row>
    <row r="304" spans="1:8" ht="27" thickBot="1" x14ac:dyDescent="0.35">
      <c r="A304" s="11">
        <v>3</v>
      </c>
      <c r="B304" s="5" t="s">
        <v>358</v>
      </c>
      <c r="C304" s="6" t="s">
        <v>51</v>
      </c>
      <c r="D304" s="7">
        <f>D273-D293</f>
        <v>7168.4000000000233</v>
      </c>
      <c r="E304" s="7">
        <f>E273-E293</f>
        <v>148769.60000000001</v>
      </c>
      <c r="F304" s="7">
        <f>F273-F293</f>
        <v>97742.8</v>
      </c>
      <c r="G304" s="7">
        <f>G273-G293</f>
        <v>94792.8</v>
      </c>
      <c r="H304" s="7">
        <f>H273-H293</f>
        <v>94792.8</v>
      </c>
    </row>
    <row r="305" spans="1:8" ht="27" thickBot="1" x14ac:dyDescent="0.35">
      <c r="A305" s="11" t="s">
        <v>35</v>
      </c>
      <c r="B305" s="77" t="s">
        <v>359</v>
      </c>
      <c r="C305" s="5" t="s">
        <v>51</v>
      </c>
      <c r="D305" s="5"/>
      <c r="E305" s="5"/>
      <c r="F305" s="5"/>
      <c r="G305" s="5"/>
      <c r="H305" s="5"/>
    </row>
    <row r="306" spans="1:8" ht="43.5" customHeight="1" thickBot="1" x14ac:dyDescent="0.4">
      <c r="A306" s="98"/>
      <c r="B306" s="98"/>
      <c r="C306" s="98"/>
      <c r="D306" s="98"/>
      <c r="E306" s="98"/>
      <c r="F306" s="98"/>
      <c r="G306" s="98"/>
      <c r="H306" s="98"/>
    </row>
    <row r="307" spans="1:8" ht="15.75" customHeight="1" thickBot="1" x14ac:dyDescent="0.35">
      <c r="A307" s="99" t="s">
        <v>1</v>
      </c>
      <c r="B307" s="99" t="s">
        <v>2</v>
      </c>
      <c r="C307" s="99" t="s">
        <v>3</v>
      </c>
      <c r="D307" s="1" t="s">
        <v>4</v>
      </c>
      <c r="E307" s="1" t="s">
        <v>5</v>
      </c>
      <c r="F307" s="88" t="s">
        <v>6</v>
      </c>
      <c r="G307" s="101"/>
      <c r="H307" s="102"/>
    </row>
    <row r="308" spans="1:8" ht="24" customHeight="1" thickBot="1" x14ac:dyDescent="0.35">
      <c r="A308" s="100"/>
      <c r="B308" s="100"/>
      <c r="C308" s="100"/>
      <c r="D308" s="2">
        <v>2016</v>
      </c>
      <c r="E308" s="3">
        <v>2017</v>
      </c>
      <c r="F308" s="2">
        <v>2018</v>
      </c>
      <c r="G308" s="2">
        <v>2019</v>
      </c>
      <c r="H308" s="2">
        <v>2020</v>
      </c>
    </row>
    <row r="309" spans="1:8" ht="15" thickBot="1" x14ac:dyDescent="0.35">
      <c r="A309" s="13" t="s">
        <v>360</v>
      </c>
      <c r="B309" s="88" t="s">
        <v>361</v>
      </c>
      <c r="C309" s="89"/>
      <c r="D309" s="89"/>
      <c r="E309" s="89"/>
      <c r="F309" s="89"/>
      <c r="G309" s="89"/>
      <c r="H309" s="90"/>
    </row>
    <row r="310" spans="1:8" ht="32.25" customHeight="1" thickBot="1" x14ac:dyDescent="0.35">
      <c r="A310" s="11">
        <v>1</v>
      </c>
      <c r="B310" s="5" t="s">
        <v>362</v>
      </c>
      <c r="C310" s="5"/>
      <c r="D310" s="12"/>
      <c r="E310" s="12"/>
      <c r="F310" s="12"/>
      <c r="G310" s="12"/>
      <c r="H310" s="12"/>
    </row>
    <row r="311" spans="1:8" ht="15" thickBot="1" x14ac:dyDescent="0.35">
      <c r="A311" s="91" t="s">
        <v>13</v>
      </c>
      <c r="B311" s="93" t="s">
        <v>363</v>
      </c>
      <c r="C311" s="6" t="s">
        <v>364</v>
      </c>
      <c r="D311" s="12"/>
      <c r="E311" s="12"/>
      <c r="F311" s="12"/>
      <c r="G311" s="12"/>
      <c r="H311" s="12"/>
    </row>
    <row r="312" spans="1:8" ht="15" thickBot="1" x14ac:dyDescent="0.35">
      <c r="A312" s="92"/>
      <c r="B312" s="94"/>
      <c r="C312" s="6" t="s">
        <v>365</v>
      </c>
      <c r="D312" s="12"/>
      <c r="E312" s="12"/>
      <c r="F312" s="12"/>
      <c r="G312" s="12"/>
      <c r="H312" s="12"/>
    </row>
    <row r="313" spans="1:8" ht="15" thickBot="1" x14ac:dyDescent="0.35">
      <c r="A313" s="91" t="s">
        <v>15</v>
      </c>
      <c r="B313" s="93" t="s">
        <v>366</v>
      </c>
      <c r="C313" s="6" t="s">
        <v>364</v>
      </c>
      <c r="D313" s="12">
        <v>2</v>
      </c>
      <c r="E313" s="12"/>
      <c r="F313" s="12"/>
      <c r="G313" s="12"/>
      <c r="H313" s="12"/>
    </row>
    <row r="314" spans="1:8" ht="15" thickBot="1" x14ac:dyDescent="0.35">
      <c r="A314" s="92"/>
      <c r="B314" s="94"/>
      <c r="C314" s="6" t="s">
        <v>365</v>
      </c>
      <c r="D314" s="12"/>
      <c r="E314" s="12"/>
      <c r="F314" s="12"/>
      <c r="G314" s="12"/>
      <c r="H314" s="12"/>
    </row>
    <row r="315" spans="1:8" ht="14.25" customHeight="1" thickBot="1" x14ac:dyDescent="0.35">
      <c r="A315" s="83" t="s">
        <v>18</v>
      </c>
      <c r="B315" s="85" t="s">
        <v>367</v>
      </c>
      <c r="C315" s="6" t="s">
        <v>364</v>
      </c>
      <c r="D315" s="12"/>
      <c r="E315" s="12"/>
      <c r="F315" s="12"/>
      <c r="G315" s="12"/>
      <c r="H315" s="12"/>
    </row>
    <row r="316" spans="1:8" ht="14.25" customHeight="1" thickBot="1" x14ac:dyDescent="0.35">
      <c r="A316" s="84"/>
      <c r="B316" s="86"/>
      <c r="C316" s="6" t="s">
        <v>368</v>
      </c>
      <c r="D316" s="12"/>
      <c r="E316" s="12"/>
      <c r="F316" s="12"/>
      <c r="G316" s="12"/>
      <c r="H316" s="12"/>
    </row>
    <row r="317" spans="1:8" ht="15.75" customHeight="1" thickBot="1" x14ac:dyDescent="0.35">
      <c r="A317" s="83" t="s">
        <v>369</v>
      </c>
      <c r="B317" s="85" t="s">
        <v>370</v>
      </c>
      <c r="C317" s="6" t="s">
        <v>364</v>
      </c>
      <c r="D317" s="12">
        <v>1</v>
      </c>
      <c r="E317" s="12"/>
      <c r="F317" s="12"/>
      <c r="G317" s="12"/>
      <c r="H317" s="12"/>
    </row>
    <row r="318" spans="1:8" ht="27" thickBot="1" x14ac:dyDescent="0.35">
      <c r="A318" s="84"/>
      <c r="B318" s="86"/>
      <c r="C318" s="6" t="s">
        <v>371</v>
      </c>
      <c r="D318" s="12"/>
      <c r="E318" s="12"/>
      <c r="F318" s="12"/>
      <c r="G318" s="12"/>
      <c r="H318" s="12"/>
    </row>
    <row r="319" spans="1:8" ht="18" customHeight="1" thickBot="1" x14ac:dyDescent="0.35">
      <c r="A319" s="11" t="s">
        <v>372</v>
      </c>
      <c r="B319" s="5" t="s">
        <v>373</v>
      </c>
      <c r="C319" s="5" t="s">
        <v>37</v>
      </c>
      <c r="D319" s="12"/>
      <c r="E319" s="12"/>
      <c r="F319" s="12"/>
      <c r="G319" s="12"/>
      <c r="H319" s="12"/>
    </row>
    <row r="320" spans="1:8" ht="15.75" customHeight="1" thickBot="1" x14ac:dyDescent="0.35">
      <c r="A320" s="11" t="s">
        <v>374</v>
      </c>
      <c r="B320" s="5" t="s">
        <v>375</v>
      </c>
      <c r="C320" s="5" t="s">
        <v>37</v>
      </c>
      <c r="D320" s="12"/>
      <c r="E320" s="12"/>
      <c r="F320" s="12"/>
      <c r="G320" s="12"/>
      <c r="H320" s="12"/>
    </row>
    <row r="321" spans="1:9" ht="29.25" customHeight="1" thickBot="1" x14ac:dyDescent="0.35">
      <c r="A321" s="11">
        <v>2</v>
      </c>
      <c r="B321" s="5" t="s">
        <v>376</v>
      </c>
      <c r="C321" s="5" t="s">
        <v>10</v>
      </c>
      <c r="D321" s="12"/>
      <c r="E321" s="12"/>
      <c r="F321" s="12"/>
      <c r="G321" s="12"/>
      <c r="H321" s="12"/>
    </row>
    <row r="322" spans="1:9" ht="21.75" customHeight="1" thickBot="1" x14ac:dyDescent="0.35">
      <c r="A322" s="11">
        <v>3</v>
      </c>
      <c r="B322" s="5" t="s">
        <v>377</v>
      </c>
      <c r="C322" s="5" t="s">
        <v>10</v>
      </c>
      <c r="D322" s="9">
        <f>D323+D324+D325+D326</f>
        <v>786</v>
      </c>
      <c r="E322" s="9">
        <f t="shared" ref="E322:H322" si="7">E323+E324+E325+E326</f>
        <v>0</v>
      </c>
      <c r="F322" s="9">
        <f t="shared" si="7"/>
        <v>0</v>
      </c>
      <c r="G322" s="9">
        <f t="shared" si="7"/>
        <v>0</v>
      </c>
      <c r="H322" s="9">
        <f t="shared" si="7"/>
        <v>0</v>
      </c>
    </row>
    <row r="323" spans="1:9" ht="15" thickBot="1" x14ac:dyDescent="0.35">
      <c r="A323" s="78" t="s">
        <v>66</v>
      </c>
      <c r="B323" s="27" t="s">
        <v>378</v>
      </c>
      <c r="C323" s="5" t="s">
        <v>10</v>
      </c>
      <c r="D323" s="9">
        <v>786</v>
      </c>
      <c r="E323" s="9"/>
      <c r="F323" s="9"/>
      <c r="G323" s="9"/>
      <c r="H323" s="9"/>
    </row>
    <row r="324" spans="1:9" ht="15" thickBot="1" x14ac:dyDescent="0.35">
      <c r="A324" s="78" t="s">
        <v>68</v>
      </c>
      <c r="B324" s="27" t="s">
        <v>379</v>
      </c>
      <c r="C324" s="5" t="s">
        <v>10</v>
      </c>
      <c r="D324" s="9"/>
      <c r="E324" s="9"/>
      <c r="F324" s="9"/>
      <c r="G324" s="9"/>
      <c r="H324" s="9"/>
    </row>
    <row r="325" spans="1:9" ht="15" thickBot="1" x14ac:dyDescent="0.35">
      <c r="A325" s="78" t="s">
        <v>70</v>
      </c>
      <c r="B325" s="27" t="s">
        <v>380</v>
      </c>
      <c r="C325" s="5" t="s">
        <v>10</v>
      </c>
      <c r="D325" s="9"/>
      <c r="E325" s="9"/>
      <c r="F325" s="9"/>
      <c r="G325" s="9"/>
      <c r="H325" s="9"/>
    </row>
    <row r="326" spans="1:9" ht="15" thickBot="1" x14ac:dyDescent="0.35">
      <c r="A326" s="78" t="s">
        <v>72</v>
      </c>
      <c r="B326" s="27" t="s">
        <v>381</v>
      </c>
      <c r="C326" s="5" t="s">
        <v>10</v>
      </c>
      <c r="D326" s="9"/>
      <c r="E326" s="9"/>
      <c r="F326" s="9"/>
      <c r="G326" s="9"/>
      <c r="H326" s="9"/>
    </row>
    <row r="327" spans="1:9" ht="15" thickBot="1" x14ac:dyDescent="0.35">
      <c r="A327" s="78">
        <v>4</v>
      </c>
      <c r="B327" s="27" t="s">
        <v>382</v>
      </c>
      <c r="C327" s="5" t="s">
        <v>10</v>
      </c>
      <c r="D327" s="9">
        <f>D328+D329</f>
        <v>0</v>
      </c>
      <c r="E327" s="9">
        <f t="shared" ref="E327:H327" si="8">E328+E329</f>
        <v>0</v>
      </c>
      <c r="F327" s="9">
        <f t="shared" si="8"/>
        <v>0</v>
      </c>
      <c r="G327" s="9">
        <f t="shared" si="8"/>
        <v>0</v>
      </c>
      <c r="H327" s="9">
        <f t="shared" si="8"/>
        <v>0</v>
      </c>
    </row>
    <row r="328" spans="1:9" ht="15" customHeight="1" thickBot="1" x14ac:dyDescent="0.35">
      <c r="A328" s="78" t="s">
        <v>383</v>
      </c>
      <c r="B328" s="27" t="s">
        <v>380</v>
      </c>
      <c r="C328" s="5" t="s">
        <v>10</v>
      </c>
      <c r="D328" s="9"/>
      <c r="E328" s="9"/>
      <c r="F328" s="9"/>
      <c r="G328" s="9"/>
      <c r="H328" s="9"/>
    </row>
    <row r="329" spans="1:9" ht="15" customHeight="1" thickBot="1" x14ac:dyDescent="0.35">
      <c r="A329" s="78" t="s">
        <v>384</v>
      </c>
      <c r="B329" s="27" t="s">
        <v>385</v>
      </c>
      <c r="C329" s="5" t="s">
        <v>10</v>
      </c>
      <c r="D329" s="12"/>
      <c r="E329" s="12"/>
      <c r="F329" s="12"/>
      <c r="G329" s="12"/>
      <c r="H329" s="12"/>
    </row>
    <row r="330" spans="1:9" ht="18.75" customHeight="1" thickBot="1" x14ac:dyDescent="0.35">
      <c r="A330" s="78">
        <v>5</v>
      </c>
      <c r="B330" s="27" t="s">
        <v>386</v>
      </c>
      <c r="C330" s="5"/>
      <c r="D330" s="12"/>
      <c r="E330" s="12"/>
      <c r="F330" s="12"/>
      <c r="G330" s="12"/>
      <c r="H330" s="12"/>
    </row>
    <row r="331" spans="1:9" ht="27" thickBot="1" x14ac:dyDescent="0.35">
      <c r="A331" s="78" t="s">
        <v>40</v>
      </c>
      <c r="B331" s="27" t="s">
        <v>387</v>
      </c>
      <c r="C331" s="5" t="s">
        <v>388</v>
      </c>
      <c r="D331" s="9">
        <f>D316/D12*10000</f>
        <v>0</v>
      </c>
      <c r="E331" s="9">
        <f>E316/E12*10000</f>
        <v>0</v>
      </c>
      <c r="F331" s="9">
        <f>F316/F12*10000</f>
        <v>0</v>
      </c>
      <c r="G331" s="9">
        <f>G316/G12*10000</f>
        <v>0</v>
      </c>
      <c r="H331" s="9">
        <f>H316/H12*10000</f>
        <v>0</v>
      </c>
      <c r="I331" s="18"/>
    </row>
    <row r="332" spans="1:9" ht="40.200000000000003" thickBot="1" x14ac:dyDescent="0.35">
      <c r="A332" s="78" t="s">
        <v>42</v>
      </c>
      <c r="B332" s="27" t="s">
        <v>389</v>
      </c>
      <c r="C332" s="5" t="s">
        <v>390</v>
      </c>
      <c r="D332" s="9">
        <f>D318/D12*10000</f>
        <v>0</v>
      </c>
      <c r="E332" s="9">
        <f>E318/E12*10000</f>
        <v>0</v>
      </c>
      <c r="F332" s="9">
        <f>F318/F12*10000</f>
        <v>0</v>
      </c>
      <c r="G332" s="9">
        <f>G318/G12*10000</f>
        <v>0</v>
      </c>
      <c r="H332" s="9">
        <f>H318/H12*10000</f>
        <v>0</v>
      </c>
      <c r="I332" s="18"/>
    </row>
    <row r="333" spans="1:9" ht="40.200000000000003" thickBot="1" x14ac:dyDescent="0.35">
      <c r="A333" s="78" t="s">
        <v>391</v>
      </c>
      <c r="B333" s="27" t="s">
        <v>392</v>
      </c>
      <c r="C333" s="5" t="s">
        <v>390</v>
      </c>
      <c r="D333" s="12"/>
      <c r="E333" s="12"/>
      <c r="F333" s="12"/>
      <c r="G333" s="12"/>
      <c r="H333" s="12"/>
    </row>
    <row r="334" spans="1:9" ht="27" thickBot="1" x14ac:dyDescent="0.35">
      <c r="A334" s="78" t="s">
        <v>393</v>
      </c>
      <c r="B334" s="27" t="s">
        <v>394</v>
      </c>
      <c r="C334" s="5" t="s">
        <v>395</v>
      </c>
      <c r="D334" s="12"/>
      <c r="E334" s="12"/>
      <c r="F334" s="12"/>
      <c r="G334" s="12"/>
      <c r="H334" s="12"/>
    </row>
    <row r="335" spans="1:9" ht="27" thickBot="1" x14ac:dyDescent="0.35">
      <c r="A335" s="78" t="s">
        <v>396</v>
      </c>
      <c r="B335" s="27" t="s">
        <v>397</v>
      </c>
      <c r="C335" s="5" t="s">
        <v>395</v>
      </c>
      <c r="D335" s="12"/>
      <c r="E335" s="12"/>
      <c r="F335" s="12"/>
      <c r="G335" s="12"/>
      <c r="H335" s="12"/>
    </row>
    <row r="336" spans="1:9" ht="40.200000000000003" thickBot="1" x14ac:dyDescent="0.35">
      <c r="A336" s="11" t="s">
        <v>398</v>
      </c>
      <c r="B336" s="5" t="s">
        <v>399</v>
      </c>
      <c r="C336" s="5" t="s">
        <v>400</v>
      </c>
      <c r="D336" s="12"/>
      <c r="E336" s="12"/>
      <c r="F336" s="12"/>
      <c r="G336" s="12"/>
      <c r="H336" s="12"/>
    </row>
    <row r="337" spans="1:8" ht="27" thickBot="1" x14ac:dyDescent="0.35">
      <c r="A337" s="11" t="s">
        <v>401</v>
      </c>
      <c r="B337" s="5" t="s">
        <v>402</v>
      </c>
      <c r="C337" s="5" t="s">
        <v>403</v>
      </c>
      <c r="D337" s="12"/>
      <c r="E337" s="12"/>
      <c r="F337" s="12"/>
      <c r="G337" s="12"/>
      <c r="H337" s="12"/>
    </row>
    <row r="338" spans="1:8" ht="27" thickBot="1" x14ac:dyDescent="0.35">
      <c r="A338" s="11" t="s">
        <v>404</v>
      </c>
      <c r="B338" s="5" t="s">
        <v>405</v>
      </c>
      <c r="C338" s="5" t="s">
        <v>403</v>
      </c>
      <c r="D338" s="12"/>
      <c r="E338" s="12"/>
      <c r="F338" s="12"/>
      <c r="G338" s="12"/>
      <c r="H338" s="12"/>
    </row>
    <row r="339" spans="1:8" ht="40.200000000000003" thickBot="1" x14ac:dyDescent="0.35">
      <c r="A339" s="11" t="s">
        <v>406</v>
      </c>
      <c r="B339" s="5" t="s">
        <v>407</v>
      </c>
      <c r="C339" s="5" t="s">
        <v>408</v>
      </c>
      <c r="D339" s="12"/>
      <c r="E339" s="12"/>
      <c r="F339" s="12"/>
      <c r="G339" s="12"/>
      <c r="H339" s="12"/>
    </row>
    <row r="340" spans="1:8" ht="52.5" customHeight="1" thickBot="1" x14ac:dyDescent="0.35">
      <c r="A340" s="11">
        <v>6</v>
      </c>
      <c r="B340" s="5" t="s">
        <v>409</v>
      </c>
      <c r="C340" s="5" t="s">
        <v>410</v>
      </c>
      <c r="D340" s="5"/>
      <c r="E340" s="5"/>
      <c r="F340" s="5"/>
      <c r="G340" s="5"/>
      <c r="H340" s="5"/>
    </row>
    <row r="341" spans="1:8" ht="16.5" customHeight="1" x14ac:dyDescent="0.3"/>
    <row r="342" spans="1:8" ht="43.5" customHeight="1" x14ac:dyDescent="0.3">
      <c r="A342" s="87" t="s">
        <v>411</v>
      </c>
      <c r="B342" s="87"/>
      <c r="C342" s="87"/>
      <c r="D342" s="87"/>
      <c r="E342" s="87"/>
      <c r="F342" s="87"/>
      <c r="G342" s="87"/>
      <c r="H342" s="87"/>
    </row>
    <row r="343" spans="1:8" ht="42.75" customHeight="1" x14ac:dyDescent="0.3">
      <c r="A343" s="87" t="s">
        <v>412</v>
      </c>
      <c r="B343" s="87"/>
      <c r="C343" s="87"/>
      <c r="D343" s="87"/>
      <c r="E343" s="87"/>
      <c r="F343" s="87"/>
      <c r="G343" s="87"/>
      <c r="H343" s="87"/>
    </row>
    <row r="344" spans="1:8" x14ac:dyDescent="0.3">
      <c r="A344" s="80"/>
      <c r="B344" s="81"/>
      <c r="C344" s="81"/>
      <c r="D344" s="81"/>
      <c r="E344" s="81"/>
      <c r="F344" s="81"/>
      <c r="G344" s="81"/>
      <c r="H344" s="81"/>
    </row>
  </sheetData>
  <mergeCells count="135">
    <mergeCell ref="A1:H1"/>
    <mergeCell ref="A2:H2"/>
    <mergeCell ref="A3:A4"/>
    <mergeCell ref="B3:B4"/>
    <mergeCell ref="C3:C4"/>
    <mergeCell ref="F3:H3"/>
    <mergeCell ref="B5:H5"/>
    <mergeCell ref="A6:A7"/>
    <mergeCell ref="A8:A9"/>
    <mergeCell ref="A10:A11"/>
    <mergeCell ref="A20:H20"/>
    <mergeCell ref="A21:A22"/>
    <mergeCell ref="B21:B22"/>
    <mergeCell ref="C21:C22"/>
    <mergeCell ref="F21:H21"/>
    <mergeCell ref="B37:H37"/>
    <mergeCell ref="A38:A40"/>
    <mergeCell ref="A41:A43"/>
    <mergeCell ref="A44:A46"/>
    <mergeCell ref="B47:H47"/>
    <mergeCell ref="A48:A50"/>
    <mergeCell ref="B23:H23"/>
    <mergeCell ref="A34:H34"/>
    <mergeCell ref="A35:A36"/>
    <mergeCell ref="B35:B36"/>
    <mergeCell ref="C35:C36"/>
    <mergeCell ref="F35:H35"/>
    <mergeCell ref="A69:A71"/>
    <mergeCell ref="A72:A74"/>
    <mergeCell ref="A75:A77"/>
    <mergeCell ref="A78:A80"/>
    <mergeCell ref="A81:A83"/>
    <mergeCell ref="A84:A86"/>
    <mergeCell ref="A51:A53"/>
    <mergeCell ref="A54:A56"/>
    <mergeCell ref="A57:A59"/>
    <mergeCell ref="A60:A62"/>
    <mergeCell ref="A63:A65"/>
    <mergeCell ref="A66:A68"/>
    <mergeCell ref="A105:A107"/>
    <mergeCell ref="A108:A110"/>
    <mergeCell ref="A111:A113"/>
    <mergeCell ref="A114:A116"/>
    <mergeCell ref="A117:A119"/>
    <mergeCell ref="A120:A122"/>
    <mergeCell ref="A87:A89"/>
    <mergeCell ref="A90:A92"/>
    <mergeCell ref="A93:A95"/>
    <mergeCell ref="A96:A98"/>
    <mergeCell ref="A99:A101"/>
    <mergeCell ref="A102:A104"/>
    <mergeCell ref="B129:H129"/>
    <mergeCell ref="A130:A132"/>
    <mergeCell ref="A133:A135"/>
    <mergeCell ref="A136:A137"/>
    <mergeCell ref="A138:A139"/>
    <mergeCell ref="A140:A141"/>
    <mergeCell ref="A123:A125"/>
    <mergeCell ref="A126:H126"/>
    <mergeCell ref="A127:A128"/>
    <mergeCell ref="B127:B128"/>
    <mergeCell ref="C127:C128"/>
    <mergeCell ref="F127:H127"/>
    <mergeCell ref="B154:H154"/>
    <mergeCell ref="I156:I158"/>
    <mergeCell ref="I159:I161"/>
    <mergeCell ref="A206:H206"/>
    <mergeCell ref="A207:A208"/>
    <mergeCell ref="B207:B208"/>
    <mergeCell ref="C207:C208"/>
    <mergeCell ref="F207:H207"/>
    <mergeCell ref="A142:A144"/>
    <mergeCell ref="A145:A146"/>
    <mergeCell ref="A147:A148"/>
    <mergeCell ref="A149:A150"/>
    <mergeCell ref="A151:H151"/>
    <mergeCell ref="A152:A153"/>
    <mergeCell ref="B152:B153"/>
    <mergeCell ref="C152:C153"/>
    <mergeCell ref="F152:H152"/>
    <mergeCell ref="B222:H222"/>
    <mergeCell ref="A223:A225"/>
    <mergeCell ref="A239:A240"/>
    <mergeCell ref="A247:H247"/>
    <mergeCell ref="A248:A249"/>
    <mergeCell ref="B248:B249"/>
    <mergeCell ref="C248:C249"/>
    <mergeCell ref="F248:H248"/>
    <mergeCell ref="B209:H209"/>
    <mergeCell ref="A210:A212"/>
    <mergeCell ref="A213:A215"/>
    <mergeCell ref="A216:A218"/>
    <mergeCell ref="A219:H219"/>
    <mergeCell ref="A220:A221"/>
    <mergeCell ref="B220:B221"/>
    <mergeCell ref="C220:C221"/>
    <mergeCell ref="F220:H220"/>
    <mergeCell ref="A256:A258"/>
    <mergeCell ref="A261:H261"/>
    <mergeCell ref="A262:A263"/>
    <mergeCell ref="B262:B263"/>
    <mergeCell ref="C262:C263"/>
    <mergeCell ref="F262:H262"/>
    <mergeCell ref="B250:H250"/>
    <mergeCell ref="A251:A254"/>
    <mergeCell ref="B251:B252"/>
    <mergeCell ref="C251:C252"/>
    <mergeCell ref="D251:D252"/>
    <mergeCell ref="E251:E252"/>
    <mergeCell ref="F251:F252"/>
    <mergeCell ref="G251:G252"/>
    <mergeCell ref="H251:H252"/>
    <mergeCell ref="B272:H272"/>
    <mergeCell ref="A306:H306"/>
    <mergeCell ref="A307:A308"/>
    <mergeCell ref="B307:B308"/>
    <mergeCell ref="C307:C308"/>
    <mergeCell ref="F307:H307"/>
    <mergeCell ref="B264:H264"/>
    <mergeCell ref="A269:H269"/>
    <mergeCell ref="A270:A271"/>
    <mergeCell ref="B270:B271"/>
    <mergeCell ref="C270:C271"/>
    <mergeCell ref="F270:H270"/>
    <mergeCell ref="A317:A318"/>
    <mergeCell ref="B317:B318"/>
    <mergeCell ref="A342:H342"/>
    <mergeCell ref="A343:H343"/>
    <mergeCell ref="B309:H309"/>
    <mergeCell ref="A311:A312"/>
    <mergeCell ref="B311:B312"/>
    <mergeCell ref="A313:A314"/>
    <mergeCell ref="B313:B314"/>
    <mergeCell ref="A315:A316"/>
    <mergeCell ref="B315:B316"/>
  </mergeCells>
  <hyperlinks>
    <hyperlink ref="B40" location="_ftn1" display="_ftn1"/>
    <hyperlink ref="B42" location="_ftn2" display="_ftn2"/>
    <hyperlink ref="A342" location="_ftnref1" display="_ftnref1"/>
    <hyperlink ref="A343" location="_ftnref2" display="_ftnref2"/>
  </hyperlinks>
  <pageMargins left="0.7" right="0.7" top="0.75" bottom="0.75" header="0.3" footer="0.3"/>
  <pageSetup paperSize="9" scale="43" fitToHeight="0" orientation="portrait" r:id="rId1"/>
  <rowBreaks count="10" manualBreakCount="10">
    <brk id="19" max="16383" man="1"/>
    <brk id="33" max="16383" man="1"/>
    <brk id="125" max="16383" man="1"/>
    <brk id="150" max="16383" man="1"/>
    <brk id="205" max="16383" man="1"/>
    <brk id="218" max="16383" man="1"/>
    <brk id="246" max="16383" man="1"/>
    <brk id="260" max="16383" man="1"/>
    <brk id="268" max="16383" man="1"/>
    <brk id="3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Форма целиком</vt:lpstr>
      <vt:lpstr>'Форма целиком'!_ftn1</vt:lpstr>
      <vt:lpstr>'Форма целиком'!_ftn2</vt:lpstr>
      <vt:lpstr>'Форма целиком'!_ftnref1</vt:lpstr>
      <vt:lpstr>'Форма целиком'!_ftnref2</vt:lpstr>
      <vt:lpstr>'Форма целиком'!_ftnref3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Вячеславовна Дмитриева</dc:creator>
  <cp:lastModifiedBy>User</cp:lastModifiedBy>
  <cp:lastPrinted>2017-09-13T12:49:31Z</cp:lastPrinted>
  <dcterms:created xsi:type="dcterms:W3CDTF">2017-07-11T11:25:59Z</dcterms:created>
  <dcterms:modified xsi:type="dcterms:W3CDTF">2017-09-18T06:16:56Z</dcterms:modified>
</cp:coreProperties>
</file>